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charts/chart11.xml" ContentType="application/vnd.openxmlformats-officedocument.drawingml.chart+xml"/>
  <Override PartName="/xl/drawings/drawing10.xml" ContentType="application/vnd.openxmlformats-officedocument.drawingml.chartshapes+xml"/>
  <Override PartName="/xl/charts/chart12.xml" ContentType="application/vnd.openxmlformats-officedocument.drawingml.chart+xml"/>
  <Override PartName="/xl/drawings/drawing11.xml" ContentType="application/vnd.openxmlformats-officedocument.drawingml.chartshapes+xml"/>
  <Override PartName="/xl/charts/chart13.xml" ContentType="application/vnd.openxmlformats-officedocument.drawingml.chart+xml"/>
  <Override PartName="/xl/drawings/drawing12.xml" ContentType="application/vnd.openxmlformats-officedocument.drawingml.chartshapes+xml"/>
  <Override PartName="/xl/charts/chart14.xml" ContentType="application/vnd.openxmlformats-officedocument.drawingml.chart+xml"/>
  <Override PartName="/xl/drawings/drawing1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-60" yWindow="165" windowWidth="14295" windowHeight="16320" firstSheet="1" activeTab="3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  <sheet name="token ratio" sheetId="7" r:id="rId7"/>
  </sheets>
  <calcPr calcId="145621" concurrentCalc="0"/>
  <oleSize ref="A1:AA4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<sst xmlns="http://schemas.openxmlformats.org/spreadsheetml/2006/main" count="353" uniqueCount="59">
  <si>
    <t>Total</t>
  </si>
  <si>
    <t>ne</t>
  </si>
  <si>
    <t>nne</t>
  </si>
  <si>
    <t>totals</t>
  </si>
  <si>
    <t>interactive resources</t>
  </si>
  <si>
    <t>expected</t>
  </si>
  <si>
    <t>diferences</t>
  </si>
  <si>
    <t>Transitions</t>
  </si>
  <si>
    <t>In addition</t>
  </si>
  <si>
    <t>But</t>
  </si>
  <si>
    <t>Thus</t>
  </si>
  <si>
    <t>And</t>
  </si>
  <si>
    <t>Frame markers</t>
  </si>
  <si>
    <t>Finally</t>
  </si>
  <si>
    <t>To conclude</t>
  </si>
  <si>
    <t>(my) purpose is</t>
  </si>
  <si>
    <t>Endophoric markers</t>
  </si>
  <si>
    <t>(Noted) above</t>
  </si>
  <si>
    <t>see (Fig.)</t>
  </si>
  <si>
    <t>in Section</t>
  </si>
  <si>
    <t>Evidentials</t>
  </si>
  <si>
    <t>According to</t>
  </si>
  <si>
    <t>Z states</t>
  </si>
  <si>
    <t>Code glosses</t>
  </si>
  <si>
    <t>Namely</t>
  </si>
  <si>
    <t>e.g.</t>
  </si>
  <si>
    <t>such as</t>
  </si>
  <si>
    <t>in other words</t>
  </si>
  <si>
    <t>Hedges</t>
  </si>
  <si>
    <t>Might</t>
  </si>
  <si>
    <t>Perhaps</t>
  </si>
  <si>
    <t>Possibly</t>
  </si>
  <si>
    <t>About</t>
  </si>
  <si>
    <t>Boosters</t>
  </si>
  <si>
    <t>In fact</t>
  </si>
  <si>
    <t>Definitely</t>
  </si>
  <si>
    <t>It is clear that</t>
  </si>
  <si>
    <t>Attitude markers</t>
  </si>
  <si>
    <t>Unfortunately</t>
  </si>
  <si>
    <t>I agree</t>
  </si>
  <si>
    <t>surprisingly</t>
  </si>
  <si>
    <t>Self-mentions</t>
  </si>
  <si>
    <t>I</t>
  </si>
  <si>
    <t>We</t>
  </si>
  <si>
    <t>My</t>
  </si>
  <si>
    <t>Me</t>
  </si>
  <si>
    <t>Our</t>
  </si>
  <si>
    <t>Engagement markers</t>
  </si>
  <si>
    <t>Consider</t>
  </si>
  <si>
    <t>Note</t>
  </si>
  <si>
    <t>You can see that</t>
  </si>
  <si>
    <t>diferencias</t>
  </si>
  <si>
    <t>chi-square</t>
  </si>
  <si>
    <t>Interactional resources</t>
  </si>
  <si>
    <t>grados</t>
  </si>
  <si>
    <t>degrees</t>
  </si>
  <si>
    <t>NE</t>
  </si>
  <si>
    <t>NNE</t>
  </si>
  <si>
    <t>type-token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</si>
</sst>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0"/>
      <color indexed="6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64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NumberFormat="1" applyFont="1" applyFill="1"/>
    <xf numFmtId="0" fontId="2" fillId="0" borderId="0" xfId="0" applyFont="1"/>
    <xf numFmtId="0" fontId="2" fillId="0" borderId="0" xfId="0" applyNumberFormat="1" applyFont="1"/>
    <xf numFmtId="1" fontId="2" fillId="0" borderId="0" xfId="0" applyNumberFormat="1" applyFont="1"/>
    <xf numFmtId="0" fontId="3" fillId="0" borderId="0" xfId="0" applyFont="1"/>
    <xf numFmtId="0" fontId="3" fillId="0" borderId="0" xfId="0" applyNumberFormat="1" applyFont="1"/>
    <xf numFmtId="0" fontId="4" fillId="0" borderId="0" xfId="0" applyFont="1"/>
    <xf numFmtId="0" fontId="5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7" fillId="0" borderId="0" xfId="0" applyFont="1"/>
    <xf numFmtId="0" fontId="8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textRotation="90"/>
    </xf>
    <xf numFmtId="0" fontId="2" fillId="0" borderId="1" xfId="0" applyFont="1" applyBorder="1"/>
    <xf numFmtId="0" fontId="3" fillId="0" borderId="1" xfId="0" applyFont="1" applyBorder="1"/>
    <xf numFmtId="164" fontId="2" fillId="0" borderId="1" xfId="0" applyNumberFormat="1" applyFont="1" applyBorder="1"/>
    <xf numFmtId="0" fontId="3" fillId="0" borderId="1" xfId="0" applyNumberFormat="1" applyFont="1" applyBorder="1"/>
    <xf numFmtId="0" fontId="5" fillId="0" borderId="1" xfId="0" applyFont="1" applyBorder="1"/>
    <xf numFmtId="0" fontId="3" fillId="0" borderId="1" xfId="0" applyFont="1" applyBorder="1" applyAlignment="1">
      <alignment textRotation="90"/>
    </xf>
    <xf numFmtId="0" fontId="9" fillId="0" borderId="1" xfId="0" applyFont="1" applyBorder="1"/>
    <xf numFmtId="0" fontId="10" fillId="0" borderId="1" xfId="0" applyFont="1" applyBorder="1"/>
    <xf numFmtId="164" fontId="9" fillId="0" borderId="1" xfId="0" applyNumberFormat="1" applyFont="1" applyBorder="1"/>
    <xf numFmtId="0" fontId="2" fillId="0" borderId="2" xfId="0" applyFont="1" applyBorder="1" applyAlignment="1">
      <alignment textRotation="90"/>
    </xf>
    <xf numFmtId="0" fontId="2" fillId="0" borderId="2" xfId="0" applyFont="1" applyBorder="1"/>
    <xf numFmtId="0" fontId="3" fillId="0" borderId="2" xfId="0" applyFont="1" applyBorder="1"/>
    <xf numFmtId="0" fontId="4" fillId="0" borderId="2" xfId="0" applyFont="1" applyBorder="1"/>
    <xf numFmtId="164" fontId="4" fillId="0" borderId="2" xfId="0" applyNumberFormat="1" applyFont="1" applyBorder="1"/>
    <xf numFmtId="0" fontId="2" fillId="0" borderId="3" xfId="0" applyFont="1" applyBorder="1"/>
    <xf numFmtId="0" fontId="3" fillId="0" borderId="3" xfId="0" applyFont="1" applyBorder="1"/>
    <xf numFmtId="0" fontId="5" fillId="0" borderId="3" xfId="0" applyFont="1" applyBorder="1"/>
    <xf numFmtId="164" fontId="2" fillId="0" borderId="3" xfId="0" applyNumberFormat="1" applyFont="1" applyBorder="1"/>
    <xf numFmtId="0" fontId="3" fillId="0" borderId="7" xfId="0" applyFont="1" applyBorder="1" applyAlignment="1">
      <alignment horizontal="center" vertical="center"/>
    </xf>
    <xf numFmtId="164" fontId="2" fillId="0" borderId="8" xfId="0" applyNumberFormat="1" applyFont="1" applyBorder="1"/>
    <xf numFmtId="164" fontId="9" fillId="0" borderId="8" xfId="0" applyNumberFormat="1" applyFont="1" applyBorder="1"/>
    <xf numFmtId="0" fontId="3" fillId="0" borderId="9" xfId="0" applyFont="1" applyBorder="1" applyAlignment="1">
      <alignment horizontal="center" vertical="center"/>
    </xf>
    <xf numFmtId="164" fontId="4" fillId="0" borderId="10" xfId="0" applyNumberFormat="1" applyFont="1" applyBorder="1"/>
    <xf numFmtId="164" fontId="2" fillId="0" borderId="12" xfId="0" applyNumberFormat="1" applyFont="1" applyBorder="1"/>
    <xf numFmtId="0" fontId="2" fillId="0" borderId="14" xfId="0" applyFont="1" applyBorder="1" applyAlignment="1">
      <alignment textRotation="90"/>
    </xf>
    <xf numFmtId="0" fontId="2" fillId="0" borderId="14" xfId="0" applyFont="1" applyBorder="1"/>
    <xf numFmtId="0" fontId="3" fillId="0" borderId="14" xfId="0" applyFont="1" applyBorder="1"/>
    <xf numFmtId="0" fontId="7" fillId="0" borderId="14" xfId="0" applyFont="1" applyBorder="1"/>
    <xf numFmtId="164" fontId="4" fillId="0" borderId="14" xfId="0" applyNumberFormat="1" applyFont="1" applyBorder="1"/>
    <xf numFmtId="164" fontId="4" fillId="0" borderId="15" xfId="0" applyNumberFormat="1" applyFont="1" applyBorder="1"/>
    <xf numFmtId="0" fontId="8" fillId="0" borderId="1" xfId="0" applyFont="1" applyBorder="1"/>
    <xf numFmtId="164" fontId="3" fillId="0" borderId="1" xfId="0" applyNumberFormat="1" applyFont="1" applyBorder="1"/>
    <xf numFmtId="164" fontId="3" fillId="0" borderId="8" xfId="0" applyNumberFormat="1" applyFont="1" applyBorder="1"/>
    <xf numFmtId="0" fontId="11" fillId="0" borderId="4" xfId="0" applyNumberFormat="1" applyFont="1" applyFill="1" applyBorder="1" applyAlignment="1">
      <alignment horizontal="center" vertical="center"/>
    </xf>
    <xf numFmtId="0" fontId="11" fillId="0" borderId="5" xfId="0" applyFont="1" applyBorder="1"/>
    <xf numFmtId="0" fontId="11" fillId="0" borderId="5" xfId="0" applyNumberFormat="1" applyFont="1" applyBorder="1" applyAlignment="1">
      <alignment textRotation="90"/>
    </xf>
    <xf numFmtId="1" fontId="11" fillId="0" borderId="5" xfId="0" applyNumberFormat="1" applyFont="1" applyBorder="1"/>
    <xf numFmtId="164" fontId="11" fillId="0" borderId="5" xfId="0" applyNumberFormat="1" applyFont="1" applyBorder="1"/>
    <xf numFmtId="164" fontId="11" fillId="0" borderId="6" xfId="0" applyNumberFormat="1" applyFont="1" applyBorder="1"/>
    <xf numFmtId="0" fontId="12" fillId="0" borderId="1" xfId="0" applyFont="1" applyBorder="1"/>
    <xf numFmtId="0" fontId="13" fillId="0" borderId="1" xfId="0" applyFont="1" applyBorder="1"/>
    <xf numFmtId="164" fontId="12" fillId="0" borderId="1" xfId="0" applyNumberFormat="1" applyFont="1" applyBorder="1"/>
    <xf numFmtId="164" fontId="12" fillId="0" borderId="8" xfId="0" applyNumberFormat="1" applyFont="1" applyBorder="1"/>
    <xf numFmtId="1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/>
    <xf numFmtId="1" fontId="4" fillId="0" borderId="1" xfId="0" applyNumberFormat="1" applyFont="1" applyBorder="1"/>
    <xf numFmtId="0" fontId="3" fillId="0" borderId="5" xfId="0" applyFont="1" applyBorder="1"/>
    <xf numFmtId="164" fontId="3" fillId="0" borderId="5" xfId="0" applyNumberFormat="1" applyFont="1" applyBorder="1"/>
    <xf numFmtId="0" fontId="3" fillId="0" borderId="6" xfId="0" applyFont="1" applyBorder="1"/>
    <xf numFmtId="0" fontId="3" fillId="0" borderId="8" xfId="0" applyFont="1" applyBorder="1"/>
    <xf numFmtId="0" fontId="6" fillId="0" borderId="4" xfId="0" applyFont="1" applyBorder="1"/>
    <xf numFmtId="0" fontId="15" fillId="0" borderId="7" xfId="0" applyNumberFormat="1" applyFont="1" applyFill="1" applyBorder="1"/>
    <xf numFmtId="0" fontId="0" fillId="0" borderId="0" xfId="0" applyFont="1"/>
    <xf numFmtId="0" fontId="2" fillId="0" borderId="5" xfId="0" applyFont="1" applyBorder="1"/>
    <xf numFmtId="0" fontId="2" fillId="0" borderId="1" xfId="0" applyNumberFormat="1" applyFont="1" applyBorder="1"/>
    <xf numFmtId="9" fontId="3" fillId="0" borderId="1" xfId="1" applyFont="1" applyBorder="1"/>
    <xf numFmtId="9" fontId="3" fillId="0" borderId="8" xfId="1" applyFont="1" applyBorder="1"/>
    <xf numFmtId="0" fontId="3" fillId="0" borderId="15" xfId="0" applyFont="1" applyBorder="1"/>
    <xf numFmtId="0" fontId="2" fillId="0" borderId="5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64" fontId="16" fillId="0" borderId="1" xfId="0" applyNumberFormat="1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2" fillId="0" borderId="23" xfId="0" applyNumberFormat="1" applyFont="1" applyBorder="1"/>
    <xf numFmtId="164" fontId="2" fillId="0" borderId="15" xfId="0" applyNumberFormat="1" applyFont="1" applyBorder="1"/>
    <xf numFmtId="164" fontId="3" fillId="0" borderId="14" xfId="0" applyNumberFormat="1" applyFont="1" applyBorder="1"/>
    <xf numFmtId="164" fontId="3" fillId="0" borderId="22" xfId="0" applyNumberFormat="1" applyFont="1" applyBorder="1"/>
    <xf numFmtId="0" fontId="13" fillId="0" borderId="4" xfId="0" applyNumberFormat="1" applyFont="1" applyFill="1" applyBorder="1" applyAlignment="1">
      <alignment horizontal="center" vertical="center"/>
    </xf>
    <xf numFmtId="0" fontId="13" fillId="0" borderId="5" xfId="0" applyNumberFormat="1" applyFont="1" applyBorder="1" applyAlignment="1">
      <alignment textRotation="90"/>
    </xf>
    <xf numFmtId="0" fontId="13" fillId="0" borderId="5" xfId="0" applyFont="1" applyBorder="1"/>
    <xf numFmtId="1" fontId="13" fillId="0" borderId="5" xfId="0" applyNumberFormat="1" applyFont="1" applyBorder="1"/>
    <xf numFmtId="164" fontId="13" fillId="0" borderId="5" xfId="0" applyNumberFormat="1" applyFont="1" applyBorder="1"/>
    <xf numFmtId="164" fontId="13" fillId="0" borderId="6" xfId="0" applyNumberFormat="1" applyFont="1" applyBorder="1"/>
    <xf numFmtId="164" fontId="3" fillId="0" borderId="1" xfId="0" applyNumberFormat="1" applyFont="1" applyBorder="1" applyAlignment="1"/>
    <xf numFmtId="0" fontId="0" fillId="0" borderId="8" xfId="0" applyBorder="1" applyAlignment="1"/>
    <xf numFmtId="0" fontId="3" fillId="0" borderId="7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6" fillId="0" borderId="11" xfId="0" applyFont="1" applyBorder="1" applyAlignment="1">
      <alignment horizontal="center" vertical="center" textRotation="90"/>
    </xf>
    <xf numFmtId="0" fontId="6" fillId="0" borderId="13" xfId="0" applyFont="1" applyBorder="1" applyAlignment="1">
      <alignment horizontal="center" vertical="center" textRotation="90"/>
    </xf>
    <xf numFmtId="0" fontId="2" fillId="0" borderId="1" xfId="0" applyFont="1" applyBorder="1" applyAlignment="1">
      <alignment textRotation="90"/>
    </xf>
    <xf numFmtId="0" fontId="0" fillId="0" borderId="1" xfId="0" applyBorder="1" applyAlignment="1">
      <alignment textRotation="90"/>
    </xf>
    <xf numFmtId="0" fontId="2" fillId="0" borderId="3" xfId="0" applyFont="1" applyBorder="1" applyAlignment="1">
      <alignment textRotation="90"/>
    </xf>
    <xf numFmtId="0" fontId="8" fillId="0" borderId="1" xfId="0" applyFont="1" applyBorder="1" applyAlignment="1"/>
    <xf numFmtId="0" fontId="0" fillId="0" borderId="1" xfId="0" applyBorder="1" applyAlignment="1"/>
    <xf numFmtId="0" fontId="2" fillId="0" borderId="20" xfId="0" applyFont="1" applyBorder="1" applyAlignment="1">
      <alignment textRotation="90"/>
    </xf>
    <xf numFmtId="0" fontId="2" fillId="0" borderId="21" xfId="0" applyFont="1" applyBorder="1" applyAlignment="1">
      <alignment textRotation="90"/>
    </xf>
    <xf numFmtId="0" fontId="2" fillId="0" borderId="22" xfId="0" applyFont="1" applyBorder="1" applyAlignment="1">
      <alignment textRotation="90"/>
    </xf>
    <xf numFmtId="0" fontId="6" fillId="0" borderId="16" xfId="0" applyFont="1" applyBorder="1" applyAlignment="1">
      <alignment textRotation="90"/>
    </xf>
    <xf numFmtId="0" fontId="0" fillId="0" borderId="17" xfId="0" applyFont="1" applyBorder="1" applyAlignment="1">
      <alignment textRotation="90"/>
    </xf>
    <xf numFmtId="0" fontId="0" fillId="0" borderId="18" xfId="0" applyFont="1" applyBorder="1" applyAlignment="1">
      <alignment textRotation="90"/>
    </xf>
    <xf numFmtId="0" fontId="0" fillId="0" borderId="19" xfId="0" applyFont="1" applyBorder="1" applyAlignment="1">
      <alignment textRotation="90"/>
    </xf>
    <xf numFmtId="0" fontId="2" fillId="0" borderId="20" xfId="0" applyFont="1" applyBorder="1" applyAlignment="1">
      <alignment horizontal="center" textRotation="90"/>
    </xf>
    <xf numFmtId="0" fontId="2" fillId="0" borderId="21" xfId="0" applyFont="1" applyBorder="1" applyAlignment="1">
      <alignment horizontal="center" textRotation="90"/>
    </xf>
    <xf numFmtId="0" fontId="2" fillId="0" borderId="22" xfId="0" applyFont="1" applyBorder="1" applyAlignment="1">
      <alignment horizontal="center" textRotation="90"/>
    </xf>
    <xf numFmtId="164" fontId="13" fillId="0" borderId="1" xfId="0" applyNumberFormat="1" applyFont="1" applyBorder="1" applyAlignment="1"/>
    <xf numFmtId="0" fontId="17" fillId="0" borderId="8" xfId="0" applyFont="1" applyBorder="1" applyAlignme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NE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Hoja2!$B$4:$C$18</c:f>
              <c:multiLvlStrCache>
                <c:ptCount val="15"/>
                <c:lvl>
                  <c:pt idx="0">
                    <c:v>In addition</c:v>
                  </c:pt>
                  <c:pt idx="1">
                    <c:v>But</c:v>
                  </c:pt>
                  <c:pt idx="2">
                    <c:v>Thus</c:v>
                  </c:pt>
                  <c:pt idx="3">
                    <c:v>And</c:v>
                  </c:pt>
                  <c:pt idx="4">
                    <c:v>Finally</c:v>
                  </c:pt>
                  <c:pt idx="5">
                    <c:v>To conclude</c:v>
                  </c:pt>
                  <c:pt idx="6">
                    <c:v>(my) purpose is</c:v>
                  </c:pt>
                  <c:pt idx="7">
                    <c:v>(Noted) above</c:v>
                  </c:pt>
                  <c:pt idx="8">
                    <c:v>see (Fig.)</c:v>
                  </c:pt>
                  <c:pt idx="9">
                    <c:v>in Section</c:v>
                  </c:pt>
                  <c:pt idx="10">
                    <c:v>According to</c:v>
                  </c:pt>
                  <c:pt idx="11">
                    <c:v>Z states</c:v>
                  </c:pt>
                  <c:pt idx="12">
                    <c:v>Namely</c:v>
                  </c:pt>
                  <c:pt idx="13">
                    <c:v>such as</c:v>
                  </c:pt>
                  <c:pt idx="14">
                    <c:v>in other words</c:v>
                  </c:pt>
                </c:lvl>
                <c:lvl>
                  <c:pt idx="0">
                    <c:v>Transitions</c:v>
                  </c:pt>
                  <c:pt idx="4">
                    <c:v>Frame markers</c:v>
                  </c:pt>
                  <c:pt idx="7">
                    <c:v>Endophoric markers</c:v>
                  </c:pt>
                  <c:pt idx="10">
                    <c:v>Evidentials</c:v>
                  </c:pt>
                  <c:pt idx="12">
                    <c:v>Code glosses</c:v>
                  </c:pt>
                </c:lvl>
              </c:multiLvlStrCache>
            </c:multiLvlStrRef>
          </c:cat>
          <c:val>
            <c:numRef>
              <c:f>Hoja2!$I$4:$I$18</c:f>
              <c:numCache>
                <c:formatCode>0.0000</c:formatCode>
                <c:ptCount val="15"/>
                <c:pt idx="0">
                  <c:v>2.0697967787226728</c:v>
                </c:pt>
                <c:pt idx="1">
                  <c:v>3.3771905931410738E-2</c:v>
                </c:pt>
                <c:pt idx="2">
                  <c:v>1.0523553700389485</c:v>
                </c:pt>
                <c:pt idx="3">
                  <c:v>0.12207501835539702</c:v>
                </c:pt>
                <c:pt idx="4">
                  <c:v>4.7968601761797585</c:v>
                </c:pt>
                <c:pt idx="5">
                  <c:v>0.48772479992982481</c:v>
                </c:pt>
                <c:pt idx="6">
                  <c:v>0.11372358439288162</c:v>
                </c:pt>
                <c:pt idx="7">
                  <c:v>9.5014310393045628E-2</c:v>
                </c:pt>
                <c:pt idx="8">
                  <c:v>0</c:v>
                </c:pt>
                <c:pt idx="9">
                  <c:v>1.5509452522787116E-3</c:v>
                </c:pt>
                <c:pt idx="10">
                  <c:v>5.2884833778817095E-3</c:v>
                </c:pt>
                <c:pt idx="11">
                  <c:v>0.36391547005722086</c:v>
                </c:pt>
                <c:pt idx="12">
                  <c:v>0.149910675265233</c:v>
                </c:pt>
                <c:pt idx="13">
                  <c:v>4.0766668822350298E-2</c:v>
                </c:pt>
                <c:pt idx="14">
                  <c:v>2.2744716878576304E-2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B1D-4893-A0D8-E677CC9B5B22}"/>
            </c:ext>
          </c:extLst>
        </c:ser>
        <c:ser>
          <c:idx val="1"/>
          <c:order val="1"/>
          <c:tx>
            <c:v>NNE</c:v>
          </c:tx>
          <c:marker>
            <c:symbol val="none"/>
          </c:marker>
          <c:cat>
            <c:multiLvlStrRef>
              <c:f>Hoja2!$B$4:$C$18</c:f>
              <c:multiLvlStrCache>
                <c:ptCount val="15"/>
                <c:lvl>
                  <c:pt idx="0">
                    <c:v>In addition</c:v>
                  </c:pt>
                  <c:pt idx="1">
                    <c:v>But</c:v>
                  </c:pt>
                  <c:pt idx="2">
                    <c:v>Thus</c:v>
                  </c:pt>
                  <c:pt idx="3">
                    <c:v>And</c:v>
                  </c:pt>
                  <c:pt idx="4">
                    <c:v>Finally</c:v>
                  </c:pt>
                  <c:pt idx="5">
                    <c:v>To conclude</c:v>
                  </c:pt>
                  <c:pt idx="6">
                    <c:v>(my) purpose is</c:v>
                  </c:pt>
                  <c:pt idx="7">
                    <c:v>(Noted) above</c:v>
                  </c:pt>
                  <c:pt idx="8">
                    <c:v>see (Fig.)</c:v>
                  </c:pt>
                  <c:pt idx="9">
                    <c:v>in Section</c:v>
                  </c:pt>
                  <c:pt idx="10">
                    <c:v>According to</c:v>
                  </c:pt>
                  <c:pt idx="11">
                    <c:v>Z states</c:v>
                  </c:pt>
                  <c:pt idx="12">
                    <c:v>Namely</c:v>
                  </c:pt>
                  <c:pt idx="13">
                    <c:v>such as</c:v>
                  </c:pt>
                  <c:pt idx="14">
                    <c:v>in other words</c:v>
                  </c:pt>
                </c:lvl>
                <c:lvl>
                  <c:pt idx="0">
                    <c:v>Transitions</c:v>
                  </c:pt>
                  <c:pt idx="4">
                    <c:v>Frame markers</c:v>
                  </c:pt>
                  <c:pt idx="7">
                    <c:v>Endophoric markers</c:v>
                  </c:pt>
                  <c:pt idx="10">
                    <c:v>Evidentials</c:v>
                  </c:pt>
                  <c:pt idx="12">
                    <c:v>Code glosses</c:v>
                  </c:pt>
                </c:lvl>
              </c:multiLvlStrCache>
            </c:multiLvlStrRef>
          </c:cat>
          <c:val>
            <c:numRef>
              <c:f>Hoja2!$J$4:$J$18</c:f>
              <c:numCache>
                <c:formatCode>0.0000</c:formatCode>
                <c:ptCount val="15"/>
                <c:pt idx="0">
                  <c:v>3.1046951680840094</c:v>
                </c:pt>
                <c:pt idx="1">
                  <c:v>0.22796036503702247</c:v>
                </c:pt>
                <c:pt idx="2">
                  <c:v>2.2362551613327679</c:v>
                </c:pt>
                <c:pt idx="3">
                  <c:v>0.73753656923052013</c:v>
                </c:pt>
                <c:pt idx="4">
                  <c:v>2.8781161057078544</c:v>
                </c:pt>
                <c:pt idx="5">
                  <c:v>0.48772479992982465</c:v>
                </c:pt>
                <c:pt idx="6">
                  <c:v>0</c:v>
                </c:pt>
                <c:pt idx="7">
                  <c:v>1.2351860351095942</c:v>
                </c:pt>
                <c:pt idx="8">
                  <c:v>2.1633530492590078</c:v>
                </c:pt>
                <c:pt idx="9">
                  <c:v>9.3056715136724186E-3</c:v>
                </c:pt>
                <c:pt idx="10">
                  <c:v>3.4375141956231231E-2</c:v>
                </c:pt>
                <c:pt idx="11">
                  <c:v>0</c:v>
                </c:pt>
                <c:pt idx="12">
                  <c:v>0.29982135053046599</c:v>
                </c:pt>
                <c:pt idx="13">
                  <c:v>0.19024445450430061</c:v>
                </c:pt>
                <c:pt idx="1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B1D-4893-A0D8-E677CC9B5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16576"/>
        <c:axId val="51405376"/>
      </c:lineChart>
      <c:catAx>
        <c:axId val="101016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1405376"/>
        <c:crosses val="autoZero"/>
        <c:auto val="1"/>
        <c:lblAlgn val="ctr"/>
        <c:lblOffset val="100"/>
        <c:noMultiLvlLbl val="0"/>
      </c:catAx>
      <c:valAx>
        <c:axId val="51405376"/>
        <c:scaling>
          <c:orientation val="minMax"/>
          <c:max val="5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101016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Transitions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tx>
            <c:v>nne</c:v>
          </c:tx>
          <c:dLbls>
            <c:dLbl>
              <c:idx val="0"/>
              <c:layout>
                <c:manualLayout>
                  <c:x val="-2.8797696184305301E-2"/>
                  <c:y val="0.1044045498187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7278844464096402E-2"/>
                  <c:y val="8.70037915156231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8.6393088552915703E-3"/>
                  <c:y val="0.1174551185460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Hoja4!$C$4:$C$7</c:f>
              <c:strCache>
                <c:ptCount val="4"/>
                <c:pt idx="0">
                  <c:v>In addition</c:v>
                </c:pt>
                <c:pt idx="1">
                  <c:v>But</c:v>
                </c:pt>
                <c:pt idx="2">
                  <c:v>Thus</c:v>
                </c:pt>
                <c:pt idx="3">
                  <c:v>And</c:v>
                </c:pt>
              </c:strCache>
            </c:strRef>
          </c:cat>
          <c:val>
            <c:numRef>
              <c:f>Hoja4!$E$4:$E$7</c:f>
              <c:numCache>
                <c:formatCode>General</c:formatCode>
                <c:ptCount val="4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8C-4E8F-A82D-1847A8E8F87F}"/>
            </c:ext>
          </c:extLst>
        </c:ser>
        <c:ser>
          <c:idx val="0"/>
          <c:order val="1"/>
          <c:tx>
            <c:v>ne</c:v>
          </c:tx>
          <c:dLbls>
            <c:dLbl>
              <c:idx val="0"/>
              <c:layout>
                <c:manualLayout>
                  <c:x val="2.8797696184305302E-3"/>
                  <c:y val="-8.26536019398420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72786177105832E-2"/>
                  <c:y val="-9.13539810914043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1677465802735699E-2"/>
                  <c:y val="-7.39532227882797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Hoja4!$C$4:$C$7</c:f>
              <c:strCache>
                <c:ptCount val="4"/>
                <c:pt idx="0">
                  <c:v>In addition</c:v>
                </c:pt>
                <c:pt idx="1">
                  <c:v>But</c:v>
                </c:pt>
                <c:pt idx="2">
                  <c:v>Thus</c:v>
                </c:pt>
                <c:pt idx="3">
                  <c:v>And</c:v>
                </c:pt>
              </c:strCache>
            </c:strRef>
          </c:cat>
          <c:val>
            <c:numRef>
              <c:f>Hoja2!$D$4:$D$7</c:f>
              <c:numCache>
                <c:formatCode>General</c:formatCode>
                <c:ptCount val="4"/>
                <c:pt idx="0">
                  <c:v>12</c:v>
                </c:pt>
                <c:pt idx="1">
                  <c:v>54</c:v>
                </c:pt>
                <c:pt idx="2">
                  <c:v>17</c:v>
                </c:pt>
                <c:pt idx="3">
                  <c:v>1160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38C-4E8F-A82D-1847A8E8F87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Frame markers 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tx>
            <c:v>nne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Hoja4!$E$8:$E$10</c:f>
              <c:numCache>
                <c:formatCode>General</c:formatCode>
                <c:ptCount val="3"/>
                <c:pt idx="0">
                  <c:v>5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4A-45D6-8612-1AE33E63636D}"/>
            </c:ext>
          </c:extLst>
        </c:ser>
        <c:ser>
          <c:idx val="0"/>
          <c:order val="1"/>
          <c:tx>
            <c:v>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Hoja2!$C$8:$C$10</c:f>
              <c:strCache>
                <c:ptCount val="3"/>
                <c:pt idx="0">
                  <c:v>Finally</c:v>
                </c:pt>
                <c:pt idx="1">
                  <c:v>To conclude</c:v>
                </c:pt>
                <c:pt idx="2">
                  <c:v>(my) purpose is</c:v>
                </c:pt>
              </c:strCache>
            </c:strRef>
          </c:cat>
          <c:val>
            <c:numRef>
              <c:f>Hoja2!$D$8:$D$10</c:f>
              <c:numCache>
                <c:formatCode>General</c:formatCode>
                <c:ptCount val="3"/>
                <c:pt idx="0">
                  <c:v>3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4A-45D6-8612-1AE33E6363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58609861111111095"/>
          <c:y val="0.402553391053391"/>
          <c:w val="0.392734722222222"/>
          <c:h val="0.38720274170274199"/>
        </c:manualLayout>
      </c:layout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Endophoric markers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tx>
            <c:v>nne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Hoja4!$E$11:$E$13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</c:ser>
        <c:ser>
          <c:idx val="0"/>
          <c:order val="1"/>
          <c:tx>
            <c:v>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Hoja2!$C$11:$C$13</c:f>
              <c:strCache>
                <c:ptCount val="3"/>
                <c:pt idx="0">
                  <c:v>(Noted) above</c:v>
                </c:pt>
                <c:pt idx="1">
                  <c:v>see (Fig.)</c:v>
                </c:pt>
                <c:pt idx="2">
                  <c:v>in Section</c:v>
                </c:pt>
              </c:strCache>
            </c:strRef>
          </c:cat>
          <c:val>
            <c:numRef>
              <c:f>Hoja2!$D$11:$D$13</c:f>
              <c:numCache>
                <c:formatCode>General</c:formatCode>
                <c:ptCount val="3"/>
                <c:pt idx="0">
                  <c:v>13</c:v>
                </c:pt>
                <c:pt idx="1">
                  <c:v>0</c:v>
                </c:pt>
                <c:pt idx="2">
                  <c:v>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48-401A-A105-95F4F9CAE69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618713333333333"/>
          <c:y val="0.38880880230880199"/>
          <c:w val="0.36012"/>
          <c:h val="0.32306132756132699"/>
        </c:manualLayout>
      </c:layout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Evidentials 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tx>
            <c:v>nne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Hoja4!$E$14:$E$15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ser>
          <c:idx val="0"/>
          <c:order val="1"/>
          <c:tx>
            <c:v>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Hoja2!$C$14:$C$15</c:f>
              <c:strCache>
                <c:ptCount val="2"/>
                <c:pt idx="0">
                  <c:v>According to</c:v>
                </c:pt>
                <c:pt idx="1">
                  <c:v>Z states</c:v>
                </c:pt>
              </c:strCache>
            </c:strRef>
          </c:cat>
          <c:val>
            <c:numRef>
              <c:f>Hoja2!$D$14:$D$15</c:f>
              <c:numCache>
                <c:formatCode>General</c:formatCode>
                <c:ptCount val="2"/>
                <c:pt idx="0">
                  <c:v>13</c:v>
                </c:pt>
                <c:pt idx="1">
                  <c:v>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CA-4E5A-A0B7-53AFCC24945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Code glosses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075277777777799E-2"/>
          <c:y val="0.24594011544011499"/>
          <c:w val="0.500525277777778"/>
          <c:h val="0.65003282828282805"/>
        </c:manualLayout>
      </c:layout>
      <c:doughnutChart>
        <c:varyColors val="1"/>
        <c:ser>
          <c:idx val="1"/>
          <c:order val="0"/>
          <c:tx>
            <c:v>nne</c:v>
          </c:tx>
          <c:dLbls>
            <c:dLbl>
              <c:idx val="2"/>
              <c:layout>
                <c:manualLayout>
                  <c:x val="-3.8888888888888903E-2"/>
                  <c:y val="1.388888888888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Hoja4!$E$16:$E$18</c:f>
              <c:numCache>
                <c:formatCode>General</c:formatCode>
                <c:ptCount val="3"/>
                <c:pt idx="0">
                  <c:v>1</c:v>
                </c:pt>
                <c:pt idx="1">
                  <c:v>9</c:v>
                </c:pt>
                <c:pt idx="2">
                  <c:v>0</c:v>
                </c:pt>
              </c:numCache>
            </c:numRef>
          </c:val>
        </c:ser>
        <c:ser>
          <c:idx val="0"/>
          <c:order val="1"/>
          <c:dLbls>
            <c:dLbl>
              <c:idx val="0"/>
              <c:layout>
                <c:manualLayout>
                  <c:x val="1.6666666666666601E-2"/>
                  <c:y val="-4.629629629629670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Hoja2!$C$16:$C$18</c:f>
              <c:strCache>
                <c:ptCount val="3"/>
                <c:pt idx="0">
                  <c:v>Namely</c:v>
                </c:pt>
                <c:pt idx="1">
                  <c:v>such as</c:v>
                </c:pt>
                <c:pt idx="2">
                  <c:v>in other words</c:v>
                </c:pt>
              </c:strCache>
            </c:strRef>
          </c:cat>
          <c:val>
            <c:numRef>
              <c:f>Hoja2!$D$16:$D$18</c:f>
              <c:numCache>
                <c:formatCode>General</c:formatCode>
                <c:ptCount val="3"/>
                <c:pt idx="0">
                  <c:v>2</c:v>
                </c:pt>
                <c:pt idx="1">
                  <c:v>42</c:v>
                </c:pt>
                <c:pt idx="2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FA-4B0E-91F7-C07A4EF6900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59645333333333295"/>
          <c:y val="0.402553391053391"/>
          <c:w val="0.38238"/>
          <c:h val="0.364295093795094"/>
        </c:manualLayout>
      </c:layout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86520203493101"/>
          <c:y val="2.2920261727847401E-2"/>
          <c:w val="0.68865299245001799"/>
          <c:h val="0.58848427045210905"/>
        </c:manualLayout>
      </c:layout>
      <c:lineChart>
        <c:grouping val="standard"/>
        <c:varyColors val="0"/>
        <c:ser>
          <c:idx val="0"/>
          <c:order val="0"/>
          <c:tx>
            <c:v>NE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Hoja2!$B$21:$C$38</c:f>
              <c:multiLvlStrCache>
                <c:ptCount val="18"/>
                <c:lvl>
                  <c:pt idx="0">
                    <c:v>Might</c:v>
                  </c:pt>
                  <c:pt idx="1">
                    <c:v>Perhaps</c:v>
                  </c:pt>
                  <c:pt idx="2">
                    <c:v>Possibly</c:v>
                  </c:pt>
                  <c:pt idx="3">
                    <c:v>About</c:v>
                  </c:pt>
                  <c:pt idx="4">
                    <c:v>In fact</c:v>
                  </c:pt>
                  <c:pt idx="5">
                    <c:v>Definitely</c:v>
                  </c:pt>
                  <c:pt idx="6">
                    <c:v>It is clear that</c:v>
                  </c:pt>
                  <c:pt idx="7">
                    <c:v>Unfortunately</c:v>
                  </c:pt>
                  <c:pt idx="8">
                    <c:v>I agree</c:v>
                  </c:pt>
                  <c:pt idx="9">
                    <c:v>surprisingly</c:v>
                  </c:pt>
                  <c:pt idx="10">
                    <c:v>I</c:v>
                  </c:pt>
                  <c:pt idx="11">
                    <c:v>We</c:v>
                  </c:pt>
                  <c:pt idx="12">
                    <c:v>My</c:v>
                  </c:pt>
                  <c:pt idx="13">
                    <c:v>Me</c:v>
                  </c:pt>
                  <c:pt idx="14">
                    <c:v>Our</c:v>
                  </c:pt>
                  <c:pt idx="15">
                    <c:v>Consider</c:v>
                  </c:pt>
                  <c:pt idx="16">
                    <c:v>Note</c:v>
                  </c:pt>
                  <c:pt idx="17">
                    <c:v>You can see that</c:v>
                  </c:pt>
                </c:lvl>
                <c:lvl>
                  <c:pt idx="0">
                    <c:v>Hedges</c:v>
                  </c:pt>
                  <c:pt idx="4">
                    <c:v>Boosters</c:v>
                  </c:pt>
                  <c:pt idx="7">
                    <c:v>Attitude markers</c:v>
                  </c:pt>
                  <c:pt idx="10">
                    <c:v>Self-mentions</c:v>
                  </c:pt>
                  <c:pt idx="15">
                    <c:v>Engagement markers</c:v>
                  </c:pt>
                </c:lvl>
              </c:multiLvlStrCache>
            </c:multiLvlStrRef>
          </c:cat>
          <c:val>
            <c:numRef>
              <c:f>Hoja2!$I$21:$I$38</c:f>
              <c:numCache>
                <c:formatCode>0.0000</c:formatCode>
                <c:ptCount val="18"/>
                <c:pt idx="0">
                  <c:v>1.6263646939506022</c:v>
                </c:pt>
                <c:pt idx="1">
                  <c:v>8.0097398436498218E-4</c:v>
                </c:pt>
                <c:pt idx="2">
                  <c:v>0.34388816801230282</c:v>
                </c:pt>
                <c:pt idx="3">
                  <c:v>1.0478031286043832</c:v>
                </c:pt>
                <c:pt idx="4">
                  <c:v>0</c:v>
                </c:pt>
                <c:pt idx="5">
                  <c:v>0</c:v>
                </c:pt>
                <c:pt idx="6">
                  <c:v>0.13755526720492114</c:v>
                </c:pt>
                <c:pt idx="7">
                  <c:v>0</c:v>
                </c:pt>
                <c:pt idx="8">
                  <c:v>6.8777633602460572E-2</c:v>
                </c:pt>
                <c:pt idx="9">
                  <c:v>0</c:v>
                </c:pt>
                <c:pt idx="10">
                  <c:v>2.4759948096885811</c:v>
                </c:pt>
                <c:pt idx="11">
                  <c:v>10.328381608332027</c:v>
                </c:pt>
                <c:pt idx="12">
                  <c:v>0.89410923683198817</c:v>
                </c:pt>
                <c:pt idx="13">
                  <c:v>2.2734645328719751E-2</c:v>
                </c:pt>
                <c:pt idx="14">
                  <c:v>1.6019479687299644E-2</c:v>
                </c:pt>
                <c:pt idx="15">
                  <c:v>6.8203935986159162E-2</c:v>
                </c:pt>
                <c:pt idx="16">
                  <c:v>0.61899870242214527</c:v>
                </c:pt>
                <c:pt idx="1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D9E-4CB7-BD8A-BABBC92DEDF5}"/>
            </c:ext>
          </c:extLst>
        </c:ser>
        <c:ser>
          <c:idx val="1"/>
          <c:order val="1"/>
          <c:tx>
            <c:v>NNE</c:v>
          </c:tx>
          <c:marker>
            <c:symbol val="none"/>
          </c:marker>
          <c:cat>
            <c:multiLvlStrRef>
              <c:f>Hoja2!$B$21:$C$38</c:f>
              <c:multiLvlStrCache>
                <c:ptCount val="18"/>
                <c:lvl>
                  <c:pt idx="0">
                    <c:v>Might</c:v>
                  </c:pt>
                  <c:pt idx="1">
                    <c:v>Perhaps</c:v>
                  </c:pt>
                  <c:pt idx="2">
                    <c:v>Possibly</c:v>
                  </c:pt>
                  <c:pt idx="3">
                    <c:v>About</c:v>
                  </c:pt>
                  <c:pt idx="4">
                    <c:v>In fact</c:v>
                  </c:pt>
                  <c:pt idx="5">
                    <c:v>Definitely</c:v>
                  </c:pt>
                  <c:pt idx="6">
                    <c:v>It is clear that</c:v>
                  </c:pt>
                  <c:pt idx="7">
                    <c:v>Unfortunately</c:v>
                  </c:pt>
                  <c:pt idx="8">
                    <c:v>I agree</c:v>
                  </c:pt>
                  <c:pt idx="9">
                    <c:v>surprisingly</c:v>
                  </c:pt>
                  <c:pt idx="10">
                    <c:v>I</c:v>
                  </c:pt>
                  <c:pt idx="11">
                    <c:v>We</c:v>
                  </c:pt>
                  <c:pt idx="12">
                    <c:v>My</c:v>
                  </c:pt>
                  <c:pt idx="13">
                    <c:v>Me</c:v>
                  </c:pt>
                  <c:pt idx="14">
                    <c:v>Our</c:v>
                  </c:pt>
                  <c:pt idx="15">
                    <c:v>Consider</c:v>
                  </c:pt>
                  <c:pt idx="16">
                    <c:v>Note</c:v>
                  </c:pt>
                  <c:pt idx="17">
                    <c:v>You can see that</c:v>
                  </c:pt>
                </c:lvl>
                <c:lvl>
                  <c:pt idx="0">
                    <c:v>Hedges</c:v>
                  </c:pt>
                  <c:pt idx="4">
                    <c:v>Boosters</c:v>
                  </c:pt>
                  <c:pt idx="7">
                    <c:v>Attitude markers</c:v>
                  </c:pt>
                  <c:pt idx="10">
                    <c:v>Self-mentions</c:v>
                  </c:pt>
                  <c:pt idx="15">
                    <c:v>Engagement markers</c:v>
                  </c:pt>
                </c:lvl>
              </c:multiLvlStrCache>
            </c:multiLvlStrRef>
          </c:cat>
          <c:val>
            <c:numRef>
              <c:f>Hoja2!$J$21:$J$38</c:f>
              <c:numCache>
                <c:formatCode>0.0000</c:formatCode>
                <c:ptCount val="18"/>
                <c:pt idx="0">
                  <c:v>6.8777633602460572E-2</c:v>
                </c:pt>
                <c:pt idx="1">
                  <c:v>6.8777633602460572E-2</c:v>
                </c:pt>
                <c:pt idx="2">
                  <c:v>0</c:v>
                </c:pt>
                <c:pt idx="3">
                  <c:v>0.61899870242214527</c:v>
                </c:pt>
                <c:pt idx="4">
                  <c:v>0.13755526720492114</c:v>
                </c:pt>
                <c:pt idx="5">
                  <c:v>0</c:v>
                </c:pt>
                <c:pt idx="6">
                  <c:v>0</c:v>
                </c:pt>
                <c:pt idx="7">
                  <c:v>0.13755526720492114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4.6768790849673216</c:v>
                </c:pt>
                <c:pt idx="12">
                  <c:v>0</c:v>
                </c:pt>
                <c:pt idx="13">
                  <c:v>6.8777633602460572E-2</c:v>
                </c:pt>
                <c:pt idx="14">
                  <c:v>1.3755526720492113</c:v>
                </c:pt>
                <c:pt idx="15">
                  <c:v>0.20633290080738173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D9E-4CB7-BD8A-BABBC92DE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17088"/>
        <c:axId val="51408256"/>
      </c:lineChart>
      <c:catAx>
        <c:axId val="101017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1408256"/>
        <c:crosses val="autoZero"/>
        <c:auto val="1"/>
        <c:lblAlgn val="ctr"/>
        <c:lblOffset val="100"/>
        <c:noMultiLvlLbl val="0"/>
      </c:catAx>
      <c:valAx>
        <c:axId val="51408256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101017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Hedges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tx>
            <c:v>nne</c:v>
          </c:tx>
          <c:dLbls>
            <c:dLbl>
              <c:idx val="2"/>
              <c:layout>
                <c:manualLayout>
                  <c:x val="-3.5938900473393501E-2"/>
                  <c:y val="5.35279600253040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Hoja3!$F$9:$F$12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3E-48D1-B39E-32EC1E454128}"/>
            </c:ext>
          </c:extLst>
        </c:ser>
        <c:ser>
          <c:idx val="0"/>
          <c:order val="1"/>
          <c:tx>
            <c:v>ne</c:v>
          </c:tx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Hoja3!$D$9:$D$12</c:f>
              <c:strCache>
                <c:ptCount val="4"/>
                <c:pt idx="0">
                  <c:v>Might</c:v>
                </c:pt>
                <c:pt idx="1">
                  <c:v>Perhaps</c:v>
                </c:pt>
                <c:pt idx="2">
                  <c:v>Possibly</c:v>
                </c:pt>
                <c:pt idx="3">
                  <c:v>About</c:v>
                </c:pt>
              </c:strCache>
            </c:strRef>
          </c:cat>
          <c:val>
            <c:numRef>
              <c:f>Hoja3!$E$9:$E$12</c:f>
              <c:numCache>
                <c:formatCode>General</c:formatCode>
                <c:ptCount val="4"/>
                <c:pt idx="0">
                  <c:v>29</c:v>
                </c:pt>
                <c:pt idx="1">
                  <c:v>3</c:v>
                </c:pt>
                <c:pt idx="2">
                  <c:v>5</c:v>
                </c:pt>
                <c:pt idx="3">
                  <c:v>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3E-48D1-B39E-32EC1E4541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Boosters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Hoja3!$D$13:$D$15</c:f>
              <c:strCache>
                <c:ptCount val="3"/>
                <c:pt idx="0">
                  <c:v>In fact</c:v>
                </c:pt>
                <c:pt idx="1">
                  <c:v>Definitely</c:v>
                </c:pt>
                <c:pt idx="2">
                  <c:v>It is clear that</c:v>
                </c:pt>
              </c:strCache>
            </c:strRef>
          </c:cat>
          <c:val>
            <c:numRef>
              <c:f>Hoja3!$F$13:$F$15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0"/>
          <c:order val="1"/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Hoja3!$D$13:$D$15</c:f>
              <c:strCache>
                <c:ptCount val="3"/>
                <c:pt idx="0">
                  <c:v>In fact</c:v>
                </c:pt>
                <c:pt idx="1">
                  <c:v>Definitely</c:v>
                </c:pt>
                <c:pt idx="2">
                  <c:v>It is clear that</c:v>
                </c:pt>
              </c:strCache>
            </c:strRef>
          </c:cat>
          <c:val>
            <c:numRef>
              <c:f>Hoja3!$E$13:$E$15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Attitude markers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58611111111101E-2"/>
          <c:y val="0.23774494949494901"/>
          <c:w val="0.48492361111111099"/>
          <c:h val="0.62977092352092401"/>
        </c:manualLayout>
      </c:layout>
      <c:doughnut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Hoja3!$D$16:$D$18</c:f>
              <c:strCache>
                <c:ptCount val="3"/>
                <c:pt idx="0">
                  <c:v>Unfortunately</c:v>
                </c:pt>
                <c:pt idx="1">
                  <c:v>I agree</c:v>
                </c:pt>
                <c:pt idx="2">
                  <c:v>surprisingly</c:v>
                </c:pt>
              </c:strCache>
            </c:strRef>
          </c:cat>
          <c:val>
            <c:numRef>
              <c:f>Hoja3!$E$16:$E$18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explosion val="2"/>
          <c:dPt>
            <c:idx val="0"/>
            <c:bubble3D val="0"/>
            <c:explosion val="0"/>
          </c:dPt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Hoja3!$D$16:$D$18</c:f>
              <c:strCache>
                <c:ptCount val="3"/>
                <c:pt idx="0">
                  <c:v>Unfortunately</c:v>
                </c:pt>
                <c:pt idx="1">
                  <c:v>I agree</c:v>
                </c:pt>
                <c:pt idx="2">
                  <c:v>surprisingly</c:v>
                </c:pt>
              </c:strCache>
            </c:strRef>
          </c:cat>
          <c:val>
            <c:numRef>
              <c:f>Hoja3!$F$16:$F$18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600563055555556"/>
          <c:y val="0.40713492063492102"/>
          <c:w val="0.367686944444444"/>
          <c:h val="0.28182756132756098"/>
        </c:manualLayout>
      </c:layout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Self</a:t>
            </a:r>
            <a:r>
              <a:rPr lang="ca-ES" baseline="0"/>
              <a:t> mentions</a:t>
            </a:r>
            <a:endParaRPr lang="ca-ES"/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dLbls>
            <c:dLbl>
              <c:idx val="1"/>
              <c:layout>
                <c:manualLayout>
                  <c:x val="-7.0555555555555502E-3"/>
                  <c:y val="2.2907647907647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6.3500000000000001E-2"/>
                  <c:y val="-2.2907647907647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Hoja3!$D$19:$D$23</c:f>
              <c:strCache>
                <c:ptCount val="5"/>
                <c:pt idx="0">
                  <c:v>I</c:v>
                </c:pt>
                <c:pt idx="1">
                  <c:v>We</c:v>
                </c:pt>
                <c:pt idx="2">
                  <c:v>My</c:v>
                </c:pt>
                <c:pt idx="3">
                  <c:v>Me</c:v>
                </c:pt>
                <c:pt idx="4">
                  <c:v>Our</c:v>
                </c:pt>
              </c:strCache>
            </c:strRef>
          </c:cat>
          <c:val>
            <c:numRef>
              <c:f>Hoja3!$F$19:$F$23</c:f>
              <c:numCache>
                <c:formatCode>General</c:formatCode>
                <c:ptCount val="5"/>
                <c:pt idx="0">
                  <c:v>0</c:v>
                </c:pt>
                <c:pt idx="1">
                  <c:v>68</c:v>
                </c:pt>
                <c:pt idx="2">
                  <c:v>0</c:v>
                </c:pt>
                <c:pt idx="3">
                  <c:v>1</c:v>
                </c:pt>
                <c:pt idx="4">
                  <c:v>20</c:v>
                </c:pt>
              </c:numCache>
            </c:numRef>
          </c:val>
        </c:ser>
        <c:ser>
          <c:idx val="0"/>
          <c:order val="1"/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Hoja3!$D$19:$D$23</c:f>
              <c:strCache>
                <c:ptCount val="5"/>
                <c:pt idx="0">
                  <c:v>I</c:v>
                </c:pt>
                <c:pt idx="1">
                  <c:v>We</c:v>
                </c:pt>
                <c:pt idx="2">
                  <c:v>My</c:v>
                </c:pt>
                <c:pt idx="3">
                  <c:v>Me</c:v>
                </c:pt>
                <c:pt idx="4">
                  <c:v>Our</c:v>
                </c:pt>
              </c:strCache>
            </c:strRef>
          </c:cat>
          <c:val>
            <c:numRef>
              <c:f>Hoja3!$E$19:$E$23</c:f>
              <c:numCache>
                <c:formatCode>General</c:formatCode>
                <c:ptCount val="5"/>
                <c:pt idx="0">
                  <c:v>36</c:v>
                </c:pt>
                <c:pt idx="1">
                  <c:v>81</c:v>
                </c:pt>
                <c:pt idx="2">
                  <c:v>13</c:v>
                </c:pt>
                <c:pt idx="3">
                  <c:v>2</c:v>
                </c:pt>
                <c:pt idx="4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a-ES"/>
              <a:t>Engagement markers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1"/>
          <c:order val="0"/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Hoja3!$D$24:$D$26</c:f>
              <c:strCache>
                <c:ptCount val="3"/>
                <c:pt idx="0">
                  <c:v>Consider</c:v>
                </c:pt>
                <c:pt idx="1">
                  <c:v>Note</c:v>
                </c:pt>
                <c:pt idx="2">
                  <c:v>You can see that</c:v>
                </c:pt>
              </c:strCache>
            </c:strRef>
          </c:cat>
          <c:val>
            <c:numRef>
              <c:f>Hoja3!$F$24:$F$26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0"/>
          <c:order val="1"/>
          <c:dLbls>
            <c:txPr>
              <a:bodyPr/>
              <a:lstStyle/>
              <a:p>
                <a:pPr>
                  <a:defRPr sz="1200"/>
                </a:pPr>
                <a:endParaRPr lang="ca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Hoja3!$D$24:$D$26</c:f>
              <c:strCache>
                <c:ptCount val="3"/>
                <c:pt idx="0">
                  <c:v>Consider</c:v>
                </c:pt>
                <c:pt idx="1">
                  <c:v>Note</c:v>
                </c:pt>
                <c:pt idx="2">
                  <c:v>You can see that</c:v>
                </c:pt>
              </c:strCache>
            </c:strRef>
          </c:cat>
          <c:val>
            <c:numRef>
              <c:f>Hoja3!$E$24:$E$26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egendEntry>
        <c:idx val="0"/>
        <c:txPr>
          <a:bodyPr/>
          <a:lstStyle/>
          <a:p>
            <a:pPr>
              <a:defRPr sz="1200"/>
            </a:pPr>
            <a:endParaRPr lang="ca-ES"/>
          </a:p>
        </c:txPr>
      </c:legendEntry>
      <c:legendEntry>
        <c:idx val="1"/>
        <c:txPr>
          <a:bodyPr/>
          <a:lstStyle/>
          <a:p>
            <a:pPr>
              <a:defRPr sz="1200"/>
            </a:pPr>
            <a:endParaRPr lang="ca-ES"/>
          </a:p>
        </c:txPr>
      </c:legendEntry>
      <c:legendEntry>
        <c:idx val="2"/>
        <c:txPr>
          <a:bodyPr/>
          <a:lstStyle/>
          <a:p>
            <a:pPr>
              <a:defRPr sz="1100"/>
            </a:pPr>
            <a:endParaRPr lang="ca-ES"/>
          </a:p>
        </c:txPr>
      </c:legendEntry>
      <c:layout/>
      <c:overlay val="0"/>
      <c:txPr>
        <a:bodyPr/>
        <a:lstStyle/>
        <a:p>
          <a:pPr>
            <a:defRPr sz="1400"/>
          </a:pPr>
          <a:endParaRPr lang="ca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NE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Hoja2!$B$4:$C$18</c:f>
              <c:multiLvlStrCache>
                <c:ptCount val="15"/>
                <c:lvl>
                  <c:pt idx="0">
                    <c:v>In addition</c:v>
                  </c:pt>
                  <c:pt idx="1">
                    <c:v>But</c:v>
                  </c:pt>
                  <c:pt idx="2">
                    <c:v>Thus</c:v>
                  </c:pt>
                  <c:pt idx="3">
                    <c:v>And</c:v>
                  </c:pt>
                  <c:pt idx="4">
                    <c:v>Finally</c:v>
                  </c:pt>
                  <c:pt idx="5">
                    <c:v>To conclude</c:v>
                  </c:pt>
                  <c:pt idx="6">
                    <c:v>(my) purpose is</c:v>
                  </c:pt>
                  <c:pt idx="7">
                    <c:v>(Noted) above</c:v>
                  </c:pt>
                  <c:pt idx="8">
                    <c:v>see (Fig.)</c:v>
                  </c:pt>
                  <c:pt idx="9">
                    <c:v>in Section</c:v>
                  </c:pt>
                  <c:pt idx="10">
                    <c:v>According to</c:v>
                  </c:pt>
                  <c:pt idx="11">
                    <c:v>Z states</c:v>
                  </c:pt>
                  <c:pt idx="12">
                    <c:v>Namely</c:v>
                  </c:pt>
                  <c:pt idx="13">
                    <c:v>such as</c:v>
                  </c:pt>
                  <c:pt idx="14">
                    <c:v>in other words</c:v>
                  </c:pt>
                </c:lvl>
                <c:lvl>
                  <c:pt idx="0">
                    <c:v>Transitions</c:v>
                  </c:pt>
                  <c:pt idx="4">
                    <c:v>Frame markers</c:v>
                  </c:pt>
                  <c:pt idx="7">
                    <c:v>Endophoric markers</c:v>
                  </c:pt>
                  <c:pt idx="10">
                    <c:v>Evidentials</c:v>
                  </c:pt>
                  <c:pt idx="12">
                    <c:v>Code glosses</c:v>
                  </c:pt>
                </c:lvl>
              </c:multiLvlStrCache>
            </c:multiLvlStrRef>
          </c:cat>
          <c:val>
            <c:numRef>
              <c:f>Hoja2!$I$4:$I$18</c:f>
              <c:numCache>
                <c:formatCode>0.0000</c:formatCode>
                <c:ptCount val="15"/>
                <c:pt idx="0">
                  <c:v>2.0697967787226728</c:v>
                </c:pt>
                <c:pt idx="1">
                  <c:v>3.3771905931410738E-2</c:v>
                </c:pt>
                <c:pt idx="2">
                  <c:v>1.0523553700389485</c:v>
                </c:pt>
                <c:pt idx="3">
                  <c:v>0.12207501835539702</c:v>
                </c:pt>
                <c:pt idx="4">
                  <c:v>4.7968601761797585</c:v>
                </c:pt>
                <c:pt idx="5">
                  <c:v>0.48772479992982481</c:v>
                </c:pt>
                <c:pt idx="6">
                  <c:v>0.11372358439288162</c:v>
                </c:pt>
                <c:pt idx="7">
                  <c:v>9.5014310393045628E-2</c:v>
                </c:pt>
                <c:pt idx="8">
                  <c:v>0</c:v>
                </c:pt>
                <c:pt idx="9">
                  <c:v>1.5509452522787116E-3</c:v>
                </c:pt>
                <c:pt idx="10">
                  <c:v>5.2884833778817095E-3</c:v>
                </c:pt>
                <c:pt idx="11">
                  <c:v>0.36391547005722086</c:v>
                </c:pt>
                <c:pt idx="12">
                  <c:v>0.149910675265233</c:v>
                </c:pt>
                <c:pt idx="13">
                  <c:v>4.0766668822350298E-2</c:v>
                </c:pt>
                <c:pt idx="14">
                  <c:v>2.2744716878576304E-2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5D8-42A8-B99F-32463237375D}"/>
            </c:ext>
          </c:extLst>
        </c:ser>
        <c:ser>
          <c:idx val="1"/>
          <c:order val="1"/>
          <c:tx>
            <c:v>NNE</c:v>
          </c:tx>
          <c:marker>
            <c:symbol val="none"/>
          </c:marker>
          <c:cat>
            <c:multiLvlStrRef>
              <c:f>Hoja2!$B$4:$C$18</c:f>
              <c:multiLvlStrCache>
                <c:ptCount val="15"/>
                <c:lvl>
                  <c:pt idx="0">
                    <c:v>In addition</c:v>
                  </c:pt>
                  <c:pt idx="1">
                    <c:v>But</c:v>
                  </c:pt>
                  <c:pt idx="2">
                    <c:v>Thus</c:v>
                  </c:pt>
                  <c:pt idx="3">
                    <c:v>And</c:v>
                  </c:pt>
                  <c:pt idx="4">
                    <c:v>Finally</c:v>
                  </c:pt>
                  <c:pt idx="5">
                    <c:v>To conclude</c:v>
                  </c:pt>
                  <c:pt idx="6">
                    <c:v>(my) purpose is</c:v>
                  </c:pt>
                  <c:pt idx="7">
                    <c:v>(Noted) above</c:v>
                  </c:pt>
                  <c:pt idx="8">
                    <c:v>see (Fig.)</c:v>
                  </c:pt>
                  <c:pt idx="9">
                    <c:v>in Section</c:v>
                  </c:pt>
                  <c:pt idx="10">
                    <c:v>According to</c:v>
                  </c:pt>
                  <c:pt idx="11">
                    <c:v>Z states</c:v>
                  </c:pt>
                  <c:pt idx="12">
                    <c:v>Namely</c:v>
                  </c:pt>
                  <c:pt idx="13">
                    <c:v>such as</c:v>
                  </c:pt>
                  <c:pt idx="14">
                    <c:v>in other words</c:v>
                  </c:pt>
                </c:lvl>
                <c:lvl>
                  <c:pt idx="0">
                    <c:v>Transitions</c:v>
                  </c:pt>
                  <c:pt idx="4">
                    <c:v>Frame markers</c:v>
                  </c:pt>
                  <c:pt idx="7">
                    <c:v>Endophoric markers</c:v>
                  </c:pt>
                  <c:pt idx="10">
                    <c:v>Evidentials</c:v>
                  </c:pt>
                  <c:pt idx="12">
                    <c:v>Code glosses</c:v>
                  </c:pt>
                </c:lvl>
              </c:multiLvlStrCache>
            </c:multiLvlStrRef>
          </c:cat>
          <c:val>
            <c:numRef>
              <c:f>Hoja2!$J$4:$J$18</c:f>
              <c:numCache>
                <c:formatCode>0.0000</c:formatCode>
                <c:ptCount val="15"/>
                <c:pt idx="0">
                  <c:v>3.1046951680840094</c:v>
                </c:pt>
                <c:pt idx="1">
                  <c:v>0.22796036503702247</c:v>
                </c:pt>
                <c:pt idx="2">
                  <c:v>2.2362551613327679</c:v>
                </c:pt>
                <c:pt idx="3">
                  <c:v>0.73753656923052013</c:v>
                </c:pt>
                <c:pt idx="4">
                  <c:v>2.8781161057078544</c:v>
                </c:pt>
                <c:pt idx="5">
                  <c:v>0.48772479992982465</c:v>
                </c:pt>
                <c:pt idx="6">
                  <c:v>0</c:v>
                </c:pt>
                <c:pt idx="7">
                  <c:v>1.2351860351095942</c:v>
                </c:pt>
                <c:pt idx="8">
                  <c:v>2.1633530492590078</c:v>
                </c:pt>
                <c:pt idx="9">
                  <c:v>9.3056715136724186E-3</c:v>
                </c:pt>
                <c:pt idx="10">
                  <c:v>3.4375141956231231E-2</c:v>
                </c:pt>
                <c:pt idx="11">
                  <c:v>0</c:v>
                </c:pt>
                <c:pt idx="12">
                  <c:v>0.29982135053046599</c:v>
                </c:pt>
                <c:pt idx="13">
                  <c:v>0.19024445450430061</c:v>
                </c:pt>
                <c:pt idx="1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D8-42A8-B99F-324632373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89088"/>
        <c:axId val="118613696"/>
      </c:lineChart>
      <c:catAx>
        <c:axId val="100889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8613696"/>
        <c:crosses val="autoZero"/>
        <c:auto val="1"/>
        <c:lblAlgn val="ctr"/>
        <c:lblOffset val="100"/>
        <c:noMultiLvlLbl val="0"/>
      </c:catAx>
      <c:valAx>
        <c:axId val="11861369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00889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86520203493101"/>
          <c:y val="2.2920261727847401E-2"/>
          <c:w val="0.68865299245001799"/>
          <c:h val="0.58848427045210905"/>
        </c:manualLayout>
      </c:layout>
      <c:lineChart>
        <c:grouping val="standard"/>
        <c:varyColors val="0"/>
        <c:ser>
          <c:idx val="0"/>
          <c:order val="0"/>
          <c:tx>
            <c:v>NE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Hoja2!$B$21:$C$38</c:f>
              <c:multiLvlStrCache>
                <c:ptCount val="18"/>
                <c:lvl>
                  <c:pt idx="0">
                    <c:v>Might</c:v>
                  </c:pt>
                  <c:pt idx="1">
                    <c:v>Perhaps</c:v>
                  </c:pt>
                  <c:pt idx="2">
                    <c:v>Possibly</c:v>
                  </c:pt>
                  <c:pt idx="3">
                    <c:v>About</c:v>
                  </c:pt>
                  <c:pt idx="4">
                    <c:v>In fact</c:v>
                  </c:pt>
                  <c:pt idx="5">
                    <c:v>Definitely</c:v>
                  </c:pt>
                  <c:pt idx="6">
                    <c:v>It is clear that</c:v>
                  </c:pt>
                  <c:pt idx="7">
                    <c:v>Unfortunately</c:v>
                  </c:pt>
                  <c:pt idx="8">
                    <c:v>I agree</c:v>
                  </c:pt>
                  <c:pt idx="9">
                    <c:v>surprisingly</c:v>
                  </c:pt>
                  <c:pt idx="10">
                    <c:v>I</c:v>
                  </c:pt>
                  <c:pt idx="11">
                    <c:v>We</c:v>
                  </c:pt>
                  <c:pt idx="12">
                    <c:v>My</c:v>
                  </c:pt>
                  <c:pt idx="13">
                    <c:v>Me</c:v>
                  </c:pt>
                  <c:pt idx="14">
                    <c:v>Our</c:v>
                  </c:pt>
                  <c:pt idx="15">
                    <c:v>Consider</c:v>
                  </c:pt>
                  <c:pt idx="16">
                    <c:v>Note</c:v>
                  </c:pt>
                  <c:pt idx="17">
                    <c:v>You can see that</c:v>
                  </c:pt>
                </c:lvl>
                <c:lvl>
                  <c:pt idx="0">
                    <c:v>Hedges</c:v>
                  </c:pt>
                  <c:pt idx="4">
                    <c:v>Boosters</c:v>
                  </c:pt>
                  <c:pt idx="7">
                    <c:v>Attitude markers</c:v>
                  </c:pt>
                  <c:pt idx="10">
                    <c:v>Self-mentions</c:v>
                  </c:pt>
                  <c:pt idx="15">
                    <c:v>Engagement markers</c:v>
                  </c:pt>
                </c:lvl>
              </c:multiLvlStrCache>
            </c:multiLvlStrRef>
          </c:cat>
          <c:val>
            <c:numRef>
              <c:f>Hoja2!$I$21:$I$38</c:f>
              <c:numCache>
                <c:formatCode>0.0000</c:formatCode>
                <c:ptCount val="18"/>
                <c:pt idx="0">
                  <c:v>1.6263646939506022</c:v>
                </c:pt>
                <c:pt idx="1">
                  <c:v>8.0097398436498218E-4</c:v>
                </c:pt>
                <c:pt idx="2">
                  <c:v>0.34388816801230282</c:v>
                </c:pt>
                <c:pt idx="3">
                  <c:v>1.0478031286043832</c:v>
                </c:pt>
                <c:pt idx="4">
                  <c:v>0</c:v>
                </c:pt>
                <c:pt idx="5">
                  <c:v>0</c:v>
                </c:pt>
                <c:pt idx="6">
                  <c:v>0.13755526720492114</c:v>
                </c:pt>
                <c:pt idx="7">
                  <c:v>0</c:v>
                </c:pt>
                <c:pt idx="8">
                  <c:v>6.8777633602460572E-2</c:v>
                </c:pt>
                <c:pt idx="9">
                  <c:v>0</c:v>
                </c:pt>
                <c:pt idx="10">
                  <c:v>2.4759948096885811</c:v>
                </c:pt>
                <c:pt idx="11">
                  <c:v>10.328381608332027</c:v>
                </c:pt>
                <c:pt idx="12">
                  <c:v>0.89410923683198817</c:v>
                </c:pt>
                <c:pt idx="13">
                  <c:v>2.2734645328719751E-2</c:v>
                </c:pt>
                <c:pt idx="14">
                  <c:v>1.6019479687299644E-2</c:v>
                </c:pt>
                <c:pt idx="15">
                  <c:v>6.8203935986159162E-2</c:v>
                </c:pt>
                <c:pt idx="16">
                  <c:v>0.61899870242214527</c:v>
                </c:pt>
                <c:pt idx="1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B9A-44D8-B16C-B64F0A3E3192}"/>
            </c:ext>
          </c:extLst>
        </c:ser>
        <c:ser>
          <c:idx val="1"/>
          <c:order val="1"/>
          <c:tx>
            <c:v>NNE</c:v>
          </c:tx>
          <c:marker>
            <c:symbol val="none"/>
          </c:marker>
          <c:cat>
            <c:multiLvlStrRef>
              <c:f>Hoja2!$B$21:$C$38</c:f>
              <c:multiLvlStrCache>
                <c:ptCount val="18"/>
                <c:lvl>
                  <c:pt idx="0">
                    <c:v>Might</c:v>
                  </c:pt>
                  <c:pt idx="1">
                    <c:v>Perhaps</c:v>
                  </c:pt>
                  <c:pt idx="2">
                    <c:v>Possibly</c:v>
                  </c:pt>
                  <c:pt idx="3">
                    <c:v>About</c:v>
                  </c:pt>
                  <c:pt idx="4">
                    <c:v>In fact</c:v>
                  </c:pt>
                  <c:pt idx="5">
                    <c:v>Definitely</c:v>
                  </c:pt>
                  <c:pt idx="6">
                    <c:v>It is clear that</c:v>
                  </c:pt>
                  <c:pt idx="7">
                    <c:v>Unfortunately</c:v>
                  </c:pt>
                  <c:pt idx="8">
                    <c:v>I agree</c:v>
                  </c:pt>
                  <c:pt idx="9">
                    <c:v>surprisingly</c:v>
                  </c:pt>
                  <c:pt idx="10">
                    <c:v>I</c:v>
                  </c:pt>
                  <c:pt idx="11">
                    <c:v>We</c:v>
                  </c:pt>
                  <c:pt idx="12">
                    <c:v>My</c:v>
                  </c:pt>
                  <c:pt idx="13">
                    <c:v>Me</c:v>
                  </c:pt>
                  <c:pt idx="14">
                    <c:v>Our</c:v>
                  </c:pt>
                  <c:pt idx="15">
                    <c:v>Consider</c:v>
                  </c:pt>
                  <c:pt idx="16">
                    <c:v>Note</c:v>
                  </c:pt>
                  <c:pt idx="17">
                    <c:v>You can see that</c:v>
                  </c:pt>
                </c:lvl>
                <c:lvl>
                  <c:pt idx="0">
                    <c:v>Hedges</c:v>
                  </c:pt>
                  <c:pt idx="4">
                    <c:v>Boosters</c:v>
                  </c:pt>
                  <c:pt idx="7">
                    <c:v>Attitude markers</c:v>
                  </c:pt>
                  <c:pt idx="10">
                    <c:v>Self-mentions</c:v>
                  </c:pt>
                  <c:pt idx="15">
                    <c:v>Engagement markers</c:v>
                  </c:pt>
                </c:lvl>
              </c:multiLvlStrCache>
            </c:multiLvlStrRef>
          </c:cat>
          <c:val>
            <c:numRef>
              <c:f>Hoja2!$J$21:$J$38</c:f>
              <c:numCache>
                <c:formatCode>0.0000</c:formatCode>
                <c:ptCount val="18"/>
                <c:pt idx="0">
                  <c:v>6.8777633602460572E-2</c:v>
                </c:pt>
                <c:pt idx="1">
                  <c:v>6.8777633602460572E-2</c:v>
                </c:pt>
                <c:pt idx="2">
                  <c:v>0</c:v>
                </c:pt>
                <c:pt idx="3">
                  <c:v>0.61899870242214527</c:v>
                </c:pt>
                <c:pt idx="4">
                  <c:v>0.13755526720492114</c:v>
                </c:pt>
                <c:pt idx="5">
                  <c:v>0</c:v>
                </c:pt>
                <c:pt idx="6">
                  <c:v>0</c:v>
                </c:pt>
                <c:pt idx="7">
                  <c:v>0.13755526720492114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4.6768790849673216</c:v>
                </c:pt>
                <c:pt idx="12">
                  <c:v>0</c:v>
                </c:pt>
                <c:pt idx="13">
                  <c:v>6.8777633602460572E-2</c:v>
                </c:pt>
                <c:pt idx="14">
                  <c:v>1.3755526720492113</c:v>
                </c:pt>
                <c:pt idx="15">
                  <c:v>0.20633290080738173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B9A-44D8-B16C-B64F0A3E3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90112"/>
        <c:axId val="118616576"/>
      </c:lineChart>
      <c:catAx>
        <c:axId val="100890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8616576"/>
        <c:crosses val="autoZero"/>
        <c:auto val="1"/>
        <c:lblAlgn val="ctr"/>
        <c:lblOffset val="100"/>
        <c:noMultiLvlLbl val="0"/>
      </c:catAx>
      <c:valAx>
        <c:axId val="11861657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crossAx val="100890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609600</xdr:colOff>
      <xdr:row>22</xdr:row>
      <xdr:rowOff>47623</xdr:rowOff>
    </xdr:from>
    <xdr:to>
      <xdr:col>18</xdr:col>
      <xdr:colOff>452403</xdr:colOff>
      <xdr:row>48</xdr:row>
      <xdr:rowOff>157573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371462</xdr:colOff>
      <xdr:row>8</xdr:row>
      <xdr:rowOff>38098</xdr:rowOff>
    </xdr:from>
    <xdr:to>
      <xdr:col>26</xdr:col>
      <xdr:colOff>189616</xdr:colOff>
      <xdr:row>34</xdr:row>
      <xdr:rowOff>148048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0.25903</cdr:x>
      <cdr:y>0.4838</cdr:y>
    </cdr:from>
    <cdr:to>
      <cdr:x>0.41979</cdr:x>
      <cdr:y>0.59854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184275" y="1327150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0.43194</cdr:x>
      <cdr:y>0.24421</cdr:y>
    </cdr:from>
    <cdr:to>
      <cdr:x>0.59271</cdr:x>
      <cdr:y>0.35896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1974850" y="6699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0.26528</cdr:x>
      <cdr:y>0.51505</cdr:y>
    </cdr:from>
    <cdr:to>
      <cdr:x>0.42604</cdr:x>
      <cdr:y>0.62979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12850" y="141287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0.47778</cdr:x>
      <cdr:y>0.2963</cdr:y>
    </cdr:from>
    <cdr:to>
      <cdr:x>0.63854</cdr:x>
      <cdr:y>0.41104</cdr:y>
    </cdr:to>
    <cdr:sp macro="" textlink="">
      <cdr:nvSpPr>
        <cdr:cNvPr id="4" name="1 CuadroTexto"/>
        <cdr:cNvSpPr txBox="1"/>
      </cdr:nvSpPr>
      <cdr:spPr>
        <a:xfrm xmlns:a="http://schemas.openxmlformats.org/drawingml/2006/main">
          <a:off x="2184400" y="812800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0.28194</cdr:x>
      <cdr:y>0.52199</cdr:y>
    </cdr:from>
    <cdr:to>
      <cdr:x>0.44271</cdr:x>
      <cdr:y>0.63674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89050" y="14319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0.46111</cdr:x>
      <cdr:y>0.23032</cdr:y>
    </cdr:from>
    <cdr:to>
      <cdr:x>0.62187</cdr:x>
      <cdr:y>0.34507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2108200" y="6318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0.20461</cdr:x>
      <cdr:y>0.49939</cdr:y>
    </cdr:from>
    <cdr:to>
      <cdr:x>0.40878</cdr:x>
      <cdr:y>0.61294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36600" y="1384300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0.42686</cdr:x>
      <cdr:y>0.21762</cdr:y>
    </cdr:from>
    <cdr:to>
      <cdr:x>0.63103</cdr:x>
      <cdr:y>0.33117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1536700" y="603250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26</xdr:row>
      <xdr:rowOff>47624</xdr:rowOff>
    </xdr:from>
    <xdr:to>
      <xdr:col>9</xdr:col>
      <xdr:colOff>132900</xdr:colOff>
      <xdr:row>40</xdr:row>
      <xdr:rowOff>152624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619125</xdr:colOff>
      <xdr:row>27</xdr:row>
      <xdr:rowOff>128587</xdr:rowOff>
    </xdr:from>
    <xdr:to>
      <xdr:col>5</xdr:col>
      <xdr:colOff>409125</xdr:colOff>
      <xdr:row>42</xdr:row>
      <xdr:rowOff>43087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447675</xdr:colOff>
      <xdr:row>27</xdr:row>
      <xdr:rowOff>109537</xdr:rowOff>
    </xdr:from>
    <xdr:to>
      <xdr:col>12</xdr:col>
      <xdr:colOff>237675</xdr:colOff>
      <xdr:row>42</xdr:row>
      <xdr:rowOff>24037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361950</xdr:colOff>
      <xdr:row>13</xdr:row>
      <xdr:rowOff>166687</xdr:rowOff>
    </xdr:from>
    <xdr:to>
      <xdr:col>17</xdr:col>
      <xdr:colOff>151950</xdr:colOff>
      <xdr:row>28</xdr:row>
      <xdr:rowOff>81187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514350</xdr:colOff>
      <xdr:row>35</xdr:row>
      <xdr:rowOff>138112</xdr:rowOff>
    </xdr:from>
    <xdr:to>
      <xdr:col>5</xdr:col>
      <xdr:colOff>304350</xdr:colOff>
      <xdr:row>50</xdr:row>
      <xdr:rowOff>52612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0.81312</cdr:x>
      <cdr:y>0.16788</cdr:y>
    </cdr:from>
    <cdr:to>
      <cdr:x>0.98562</cdr:x>
      <cdr:y>0.51825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4310063" y="43815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a-ES" sz="1100"/>
        </a:p>
      </cdr:txBody>
    </cdr:sp>
  </cdr:relSizeAnchor>
  <cdr:relSizeAnchor xmlns:cdr="http://schemas.openxmlformats.org/drawingml/2006/chartDrawing">
    <cdr:from>
      <cdr:x>0.5885</cdr:x>
      <cdr:y>0.27372</cdr:y>
    </cdr:from>
    <cdr:to>
      <cdr:x>0.7646</cdr:x>
      <cdr:y>0.40876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3119438" y="714376"/>
          <a:ext cx="9334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a-ES" sz="1100"/>
        </a:p>
      </cdr:txBody>
    </cdr:sp>
  </cdr:relSizeAnchor>
  <cdr:relSizeAnchor xmlns:cdr="http://schemas.openxmlformats.org/drawingml/2006/chartDrawing">
    <cdr:from>
      <cdr:x>0.54358</cdr:x>
      <cdr:y>0.22628</cdr:y>
    </cdr:from>
    <cdr:to>
      <cdr:x>0.71968</cdr:x>
      <cdr:y>0.34563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2881313" y="590551"/>
          <a:ext cx="933450" cy="31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>
          <a:spAutoFit/>
        </a:bodyPr>
        <a:lstStyle xmlns:a="http://schemas.openxmlformats.org/drawingml/2006/main"/>
        <a:p xmlns:a="http://schemas.openxmlformats.org/drawingml/2006/main">
          <a:r>
            <a:rPr lang="ca-ES" sz="1400"/>
            <a:t>NE</a:t>
          </a:r>
        </a:p>
      </cdr:txBody>
    </cdr:sp>
  </cdr:relSizeAnchor>
  <cdr:relSizeAnchor xmlns:cdr="http://schemas.openxmlformats.org/drawingml/2006/chartDrawing">
    <cdr:from>
      <cdr:x>0.34022</cdr:x>
      <cdr:y>0.53406</cdr:y>
    </cdr:from>
    <cdr:to>
      <cdr:x>0.51632</cdr:x>
      <cdr:y>0.65342</cdr:y>
    </cdr:to>
    <cdr:sp macro="" textlink="">
      <cdr:nvSpPr>
        <cdr:cNvPr id="7" name="1 CuadroTexto"/>
        <cdr:cNvSpPr txBox="1"/>
      </cdr:nvSpPr>
      <cdr:spPr>
        <a:xfrm xmlns:a="http://schemas.openxmlformats.org/drawingml/2006/main">
          <a:off x="1803400" y="1393825"/>
          <a:ext cx="933450" cy="31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0.22049</cdr:x>
      <cdr:y>0.51657</cdr:y>
    </cdr:from>
    <cdr:to>
      <cdr:x>0.42465</cdr:x>
      <cdr:y>0.63012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93750" y="14319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0.47713</cdr:x>
      <cdr:y>0.22793</cdr:y>
    </cdr:from>
    <cdr:to>
      <cdr:x>0.6813</cdr:x>
      <cdr:y>0.34148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1717675" y="6318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0.22578</cdr:x>
      <cdr:y>0.50282</cdr:y>
    </cdr:from>
    <cdr:to>
      <cdr:x>0.42994</cdr:x>
      <cdr:y>0.61638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812800" y="13938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0.42422</cdr:x>
      <cdr:y>0.19357</cdr:y>
    </cdr:from>
    <cdr:to>
      <cdr:x>0.62838</cdr:x>
      <cdr:y>0.30712</cdr:y>
    </cdr:to>
    <cdr:sp macro="" textlink="">
      <cdr:nvSpPr>
        <cdr:cNvPr id="4" name="1 CuadroTexto"/>
        <cdr:cNvSpPr txBox="1"/>
      </cdr:nvSpPr>
      <cdr:spPr>
        <a:xfrm xmlns:a="http://schemas.openxmlformats.org/drawingml/2006/main">
          <a:off x="1527175" y="53657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0.3078</cdr:x>
      <cdr:y>0.52344</cdr:y>
    </cdr:from>
    <cdr:to>
      <cdr:x>0.51197</cdr:x>
      <cdr:y>0.63699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108075" y="145097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0.53269</cdr:x>
      <cdr:y>0.20731</cdr:y>
    </cdr:from>
    <cdr:to>
      <cdr:x>0.73686</cdr:x>
      <cdr:y>0.32087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1917700" y="57467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0.25486</cdr:x>
      <cdr:y>0.51852</cdr:y>
    </cdr:from>
    <cdr:to>
      <cdr:x>0.45903</cdr:x>
      <cdr:y>0.63207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1165225" y="1422400"/>
          <a:ext cx="933450" cy="31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0.44653</cdr:x>
      <cdr:y>0.20949</cdr:y>
    </cdr:from>
    <cdr:to>
      <cdr:x>0.65069</cdr:x>
      <cdr:y>0.32304</cdr:y>
    </cdr:to>
    <cdr:sp macro="" textlink="">
      <cdr:nvSpPr>
        <cdr:cNvPr id="4" name="1 CuadroTexto"/>
        <cdr:cNvSpPr txBox="1"/>
      </cdr:nvSpPr>
      <cdr:spPr>
        <a:xfrm xmlns:a="http://schemas.openxmlformats.org/drawingml/2006/main">
          <a:off x="2041525" y="574675"/>
          <a:ext cx="933450" cy="31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304800</xdr:colOff>
      <xdr:row>27</xdr:row>
      <xdr:rowOff>104775</xdr:rowOff>
    </xdr:from>
    <xdr:to>
      <xdr:col>23</xdr:col>
      <xdr:colOff>9524</xdr:colOff>
      <xdr:row>52</xdr:row>
      <xdr:rowOff>0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161925</xdr:colOff>
      <xdr:row>15</xdr:row>
      <xdr:rowOff>76199</xdr:rowOff>
    </xdr:from>
    <xdr:to>
      <xdr:col>25</xdr:col>
      <xdr:colOff>219075</xdr:colOff>
      <xdr:row>36</xdr:row>
      <xdr:rowOff>57149</xdr:rowOff>
    </xdr:to>
    <xdr:graphicFrame macro="">
      <xdr:nvGraphicFramePr>
        <xdr:cNvPr id="3" name="2 Gráfico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654049</xdr:colOff>
      <xdr:row>7</xdr:row>
      <xdr:rowOff>68262</xdr:rowOff>
    </xdr:from>
    <xdr:to>
      <xdr:col>18</xdr:col>
      <xdr:colOff>444049</xdr:colOff>
      <xdr:row>24</xdr:row>
      <xdr:rowOff>87537</xdr:rowOff>
    </xdr:to>
    <xdr:graphicFrame macro="">
      <xdr:nvGraphicFramePr>
        <xdr:cNvPr id="4" name="3 Gráfico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133350</xdr:colOff>
      <xdr:row>42</xdr:row>
      <xdr:rowOff>33337</xdr:rowOff>
    </xdr:from>
    <xdr:to>
      <xdr:col>14</xdr:col>
      <xdr:colOff>685350</xdr:colOff>
      <xdr:row>59</xdr:row>
      <xdr:rowOff>52612</xdr:rowOff>
    </xdr:to>
    <xdr:graphicFrame macro="">
      <xdr:nvGraphicFramePr>
        <xdr:cNvPr id="6" name="5 Gráfico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307975</xdr:colOff>
      <xdr:row>13</xdr:row>
      <xdr:rowOff>30162</xdr:rowOff>
    </xdr:from>
    <xdr:to>
      <xdr:col>23</xdr:col>
      <xdr:colOff>212275</xdr:colOff>
      <xdr:row>30</xdr:row>
      <xdr:rowOff>49437</xdr:rowOff>
    </xdr:to>
    <xdr:graphicFrame macro="">
      <xdr:nvGraphicFramePr>
        <xdr:cNvPr id="8" name="7 Gráfico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758825</xdr:colOff>
      <xdr:row>4</xdr:row>
      <xdr:rowOff>150812</xdr:rowOff>
    </xdr:from>
    <xdr:to>
      <xdr:col>23</xdr:col>
      <xdr:colOff>548825</xdr:colOff>
      <xdr:row>22</xdr:row>
      <xdr:rowOff>24037</xdr:rowOff>
    </xdr:to>
    <xdr:graphicFrame macro="">
      <xdr:nvGraphicFramePr>
        <xdr:cNvPr id="10" name="9 Gráfico">
          <a:extLst>
            <a:ext uri="{FF2B5EF4-FFF2-40B4-BE49-F238E27FC236}">
              <a16:creationId xmlns="" xmlns:a16="http://schemas.microsoft.com/office/drawing/2014/main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501650</xdr:colOff>
      <xdr:row>38</xdr:row>
      <xdr:rowOff>71437</xdr:rowOff>
    </xdr:from>
    <xdr:to>
      <xdr:col>18</xdr:col>
      <xdr:colOff>291650</xdr:colOff>
      <xdr:row>53</xdr:row>
      <xdr:rowOff>14512</xdr:rowOff>
    </xdr:to>
    <xdr:graphicFrame macro="">
      <xdr:nvGraphicFramePr>
        <xdr:cNvPr id="12" name="11 Gráfico">
          <a:extLst>
            <a:ext uri="{FF2B5EF4-FFF2-40B4-BE49-F238E27FC236}">
              <a16:creationId xmlns="" xmlns:a16="http://schemas.microsoft.com/office/drawing/2014/main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0.24959</cdr:x>
      <cdr:y>0.51657</cdr:y>
    </cdr:from>
    <cdr:to>
      <cdr:x>0.45376</cdr:x>
      <cdr:y>0.63012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898525" y="143192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NNE</a:t>
          </a:r>
        </a:p>
      </cdr:txBody>
    </cdr:sp>
  </cdr:relSizeAnchor>
  <cdr:relSizeAnchor xmlns:cdr="http://schemas.openxmlformats.org/drawingml/2006/chartDrawing">
    <cdr:from>
      <cdr:x>0.47449</cdr:x>
      <cdr:y>0.2348</cdr:y>
    </cdr:from>
    <cdr:to>
      <cdr:x>0.67865</cdr:x>
      <cdr:y>0.34836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1708150" y="650875"/>
          <a:ext cx="735000" cy="314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a-ES" sz="1400"/>
            <a:t>NE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Personalizado 1">
      <a:dk1>
        <a:sysClr val="windowText" lastClr="000000"/>
      </a:dk1>
      <a:lt1>
        <a:sysClr val="window" lastClr="FFFFFF"/>
      </a:lt1>
      <a:dk2>
        <a:srgbClr val="3F3F3F"/>
      </a:dk2>
      <a:lt2>
        <a:srgbClr val="536F00"/>
      </a:lt2>
      <a:accent1>
        <a:srgbClr val="7F7F7F"/>
      </a:accent1>
      <a:accent2>
        <a:srgbClr val="C00000"/>
      </a:accent2>
      <a:accent3>
        <a:srgbClr val="6F9400"/>
      </a:accent3>
      <a:accent4>
        <a:srgbClr val="909465"/>
      </a:accent4>
      <a:accent5>
        <a:srgbClr val="567B0B"/>
      </a:accent5>
      <a:accent6>
        <a:srgbClr val="999772"/>
      </a:accent6>
      <a:hlink>
        <a:srgbClr val="74A50F"/>
      </a:hlink>
      <a:folHlink>
        <a:srgbClr val="A9EA2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="110" zoomScaleNormal="110" zoomScalePageLayoutView="150" workbookViewId="0">
      <selection sqref="A1:J39"/>
    </sheetView>
  </sheetViews>
  <sheetFormatPr baseColWidth="10" defaultColWidth="11.42578125" defaultRowHeight="12.75" x14ac:dyDescent="0.25"/>
  <cols>
    <col min="1" max="1" width="4.85546875" style="14" customWidth="1"/>
    <col min="2" max="2" width="3.42578125" style="15" customWidth="1"/>
    <col min="3" max="3" width="14.140625" style="2" customWidth="1"/>
    <col min="4" max="5" width="7.7109375" style="2" customWidth="1"/>
    <col min="6" max="6" width="7.7109375" style="5" customWidth="1"/>
    <col min="7" max="8" width="11.42578125" style="2"/>
    <col min="9" max="10" width="9.7109375" style="9" customWidth="1"/>
    <col min="11" max="16384" width="11.42578125" style="2"/>
  </cols>
  <sheetData>
    <row r="1" spans="1:10" x14ac:dyDescent="0.2">
      <c r="A1" s="49" t="s">
        <v>0</v>
      </c>
      <c r="B1" s="51"/>
      <c r="C1" s="50"/>
      <c r="D1" s="52">
        <v>58368</v>
      </c>
      <c r="E1" s="52">
        <v>9541</v>
      </c>
      <c r="F1" s="50"/>
      <c r="G1" s="50"/>
      <c r="H1" s="50"/>
      <c r="I1" s="53"/>
      <c r="J1" s="54"/>
    </row>
    <row r="2" spans="1:10" x14ac:dyDescent="0.2">
      <c r="A2" s="34"/>
      <c r="B2" s="21"/>
      <c r="C2" s="17"/>
      <c r="D2" s="17" t="s">
        <v>1</v>
      </c>
      <c r="E2" s="17" t="s">
        <v>2</v>
      </c>
      <c r="F2" s="19" t="s">
        <v>3</v>
      </c>
      <c r="G2" s="46" t="s">
        <v>1</v>
      </c>
      <c r="H2" s="46" t="s">
        <v>2</v>
      </c>
      <c r="I2" s="47" t="s">
        <v>1</v>
      </c>
      <c r="J2" s="48" t="s">
        <v>2</v>
      </c>
    </row>
    <row r="3" spans="1:10" s="5" customFormat="1" ht="15" x14ac:dyDescent="0.25">
      <c r="A3" s="98" t="s">
        <v>4</v>
      </c>
      <c r="B3" s="21"/>
      <c r="C3" s="17"/>
      <c r="D3" s="17"/>
      <c r="E3" s="17"/>
      <c r="F3" s="17"/>
      <c r="G3" s="105" t="s">
        <v>5</v>
      </c>
      <c r="H3" s="106"/>
      <c r="I3" s="96" t="s">
        <v>6</v>
      </c>
      <c r="J3" s="97"/>
    </row>
    <row r="4" spans="1:10" x14ac:dyDescent="0.2">
      <c r="A4" s="99"/>
      <c r="B4" s="102" t="s">
        <v>7</v>
      </c>
      <c r="C4" s="16" t="s">
        <v>8</v>
      </c>
      <c r="D4" s="16">
        <v>12</v>
      </c>
      <c r="E4" s="16">
        <v>8</v>
      </c>
      <c r="F4" s="17">
        <f>SUM(D4:E4)</f>
        <v>20</v>
      </c>
      <c r="G4" s="20">
        <f>($D$20*F4)/$F$20</f>
        <v>17.410379882289995</v>
      </c>
      <c r="H4" s="20">
        <f>($E$20*F4/$F$20)</f>
        <v>2.5896201177100053</v>
      </c>
      <c r="I4" s="18">
        <f>((D4-G4)^2)/D4</f>
        <v>2.4393508725573581</v>
      </c>
      <c r="J4" s="35">
        <f>((E4-H4)^2)/E4</f>
        <v>3.6590263088360371</v>
      </c>
    </row>
    <row r="5" spans="1:10" x14ac:dyDescent="0.2">
      <c r="A5" s="99"/>
      <c r="B5" s="103"/>
      <c r="C5" s="16" t="s">
        <v>9</v>
      </c>
      <c r="D5" s="16">
        <v>54</v>
      </c>
      <c r="E5" s="16">
        <v>8</v>
      </c>
      <c r="F5" s="17">
        <f t="shared" ref="F5:F38" si="0">SUM(D5:E5)</f>
        <v>62</v>
      </c>
      <c r="G5" s="20">
        <f>($D$20*F5)/$F$20</f>
        <v>53.97217763509898</v>
      </c>
      <c r="H5" s="20">
        <f t="shared" ref="H5:H19" si="1">($E$20*F5/$F$20)</f>
        <v>8.0278223649010165</v>
      </c>
      <c r="I5" s="18">
        <f t="shared" ref="I5:I18" si="2">((D5-G5)^2)/D5</f>
        <v>1.4334888679361372E-5</v>
      </c>
      <c r="J5" s="35">
        <f t="shared" ref="J5:J18" si="3">((E5-H5)^2)/E5</f>
        <v>9.6760498585664551E-5</v>
      </c>
    </row>
    <row r="6" spans="1:10" x14ac:dyDescent="0.2">
      <c r="A6" s="99"/>
      <c r="B6" s="103"/>
      <c r="C6" s="16" t="s">
        <v>10</v>
      </c>
      <c r="D6" s="16">
        <v>17</v>
      </c>
      <c r="E6" s="16">
        <v>8</v>
      </c>
      <c r="F6" s="17">
        <f t="shared" si="0"/>
        <v>25</v>
      </c>
      <c r="G6" s="20">
        <f t="shared" ref="G6:G18" si="4">($D$20*F6)/$F$20</f>
        <v>21.762974852862492</v>
      </c>
      <c r="H6" s="20">
        <f t="shared" si="1"/>
        <v>3.2370251471375067</v>
      </c>
      <c r="I6" s="18">
        <f t="shared" si="2"/>
        <v>1.3344664381764983</v>
      </c>
      <c r="J6" s="35">
        <f t="shared" si="3"/>
        <v>2.8357411811250612</v>
      </c>
    </row>
    <row r="7" spans="1:10" x14ac:dyDescent="0.2">
      <c r="A7" s="99"/>
      <c r="B7" s="103"/>
      <c r="C7" s="55" t="s">
        <v>11</v>
      </c>
      <c r="D7" s="55">
        <v>1160</v>
      </c>
      <c r="E7" s="55">
        <v>192</v>
      </c>
      <c r="F7" s="56">
        <f t="shared" si="0"/>
        <v>1352</v>
      </c>
      <c r="G7" s="55">
        <f t="shared" si="4"/>
        <v>1176.9416800428037</v>
      </c>
      <c r="H7" s="55">
        <f t="shared" si="1"/>
        <v>175.05831995719637</v>
      </c>
      <c r="I7" s="57">
        <f t="shared" si="2"/>
        <v>0.24743148506270049</v>
      </c>
      <c r="J7" s="58">
        <f t="shared" si="3"/>
        <v>1.4948985555871388</v>
      </c>
    </row>
    <row r="8" spans="1:10" x14ac:dyDescent="0.2">
      <c r="A8" s="99"/>
      <c r="B8" s="102" t="s">
        <v>12</v>
      </c>
      <c r="C8" s="16" t="s">
        <v>13</v>
      </c>
      <c r="D8" s="16">
        <v>3</v>
      </c>
      <c r="E8" s="16">
        <v>5</v>
      </c>
      <c r="F8" s="17">
        <f t="shared" si="0"/>
        <v>8</v>
      </c>
      <c r="G8" s="20">
        <f t="shared" si="4"/>
        <v>6.9641519529159979</v>
      </c>
      <c r="H8" s="20">
        <f t="shared" si="1"/>
        <v>1.0358480470840021</v>
      </c>
      <c r="I8" s="18">
        <f t="shared" si="2"/>
        <v>5.2381669019359061</v>
      </c>
      <c r="J8" s="35">
        <f t="shared" si="3"/>
        <v>3.1429001411615438</v>
      </c>
    </row>
    <row r="9" spans="1:10" x14ac:dyDescent="0.2">
      <c r="A9" s="99"/>
      <c r="B9" s="103"/>
      <c r="C9" s="16" t="s">
        <v>14</v>
      </c>
      <c r="D9" s="16">
        <v>1</v>
      </c>
      <c r="E9" s="16">
        <v>1</v>
      </c>
      <c r="F9" s="17">
        <f t="shared" si="0"/>
        <v>2</v>
      </c>
      <c r="G9" s="20">
        <f t="shared" si="4"/>
        <v>1.7410379882289995</v>
      </c>
      <c r="H9" s="20">
        <f t="shared" si="1"/>
        <v>0.25896201177100053</v>
      </c>
      <c r="I9" s="18">
        <f t="shared" si="2"/>
        <v>0.54913729999848271</v>
      </c>
      <c r="J9" s="35">
        <f t="shared" si="3"/>
        <v>0.54913729999848271</v>
      </c>
    </row>
    <row r="10" spans="1:10" x14ac:dyDescent="0.2">
      <c r="A10" s="99"/>
      <c r="B10" s="103"/>
      <c r="C10" s="16" t="s">
        <v>15</v>
      </c>
      <c r="D10" s="16">
        <v>5</v>
      </c>
      <c r="E10" s="16">
        <v>0</v>
      </c>
      <c r="F10" s="17">
        <f t="shared" si="0"/>
        <v>5</v>
      </c>
      <c r="G10" s="20">
        <f t="shared" si="4"/>
        <v>4.3525949705724987</v>
      </c>
      <c r="H10" s="20">
        <f t="shared" si="1"/>
        <v>0.64740502942750133</v>
      </c>
      <c r="I10" s="18">
        <f t="shared" si="2"/>
        <v>8.3826654425604774E-2</v>
      </c>
      <c r="J10" s="35">
        <v>0</v>
      </c>
    </row>
    <row r="11" spans="1:10" x14ac:dyDescent="0.2">
      <c r="A11" s="99"/>
      <c r="B11" s="102" t="s">
        <v>16</v>
      </c>
      <c r="C11" s="16" t="s">
        <v>17</v>
      </c>
      <c r="D11" s="16">
        <v>13</v>
      </c>
      <c r="E11" s="16">
        <v>1</v>
      </c>
      <c r="F11" s="17">
        <f t="shared" si="0"/>
        <v>14</v>
      </c>
      <c r="G11" s="20">
        <f t="shared" si="4"/>
        <v>12.187265917602996</v>
      </c>
      <c r="H11" s="20">
        <f t="shared" si="1"/>
        <v>1.8127340823970037</v>
      </c>
      <c r="I11" s="18">
        <f t="shared" si="2"/>
        <v>5.081051451459228E-2</v>
      </c>
      <c r="J11" s="35">
        <f t="shared" si="3"/>
        <v>0.66053668868969961</v>
      </c>
    </row>
    <row r="12" spans="1:10" x14ac:dyDescent="0.2">
      <c r="A12" s="99"/>
      <c r="B12" s="103"/>
      <c r="C12" s="16" t="s">
        <v>18</v>
      </c>
      <c r="D12" s="16">
        <v>0</v>
      </c>
      <c r="E12" s="16">
        <v>3</v>
      </c>
      <c r="F12" s="17">
        <f t="shared" si="0"/>
        <v>3</v>
      </c>
      <c r="G12" s="20">
        <f t="shared" si="4"/>
        <v>2.6115569823434992</v>
      </c>
      <c r="H12" s="20">
        <f t="shared" si="1"/>
        <v>0.3884430176565008</v>
      </c>
      <c r="I12" s="18">
        <v>0</v>
      </c>
      <c r="J12" s="35">
        <f t="shared" si="3"/>
        <v>2.2734099573423614</v>
      </c>
    </row>
    <row r="13" spans="1:10" x14ac:dyDescent="0.2">
      <c r="A13" s="99"/>
      <c r="B13" s="103"/>
      <c r="C13" s="16" t="s">
        <v>19</v>
      </c>
      <c r="D13" s="16">
        <v>18</v>
      </c>
      <c r="E13" s="16">
        <v>3</v>
      </c>
      <c r="F13" s="17">
        <f t="shared" si="0"/>
        <v>21</v>
      </c>
      <c r="G13" s="20">
        <f t="shared" si="4"/>
        <v>18.280898876404493</v>
      </c>
      <c r="H13" s="20">
        <f t="shared" si="1"/>
        <v>2.7191011235955056</v>
      </c>
      <c r="I13" s="18">
        <f t="shared" si="2"/>
        <v>4.3835654869614675E-3</v>
      </c>
      <c r="J13" s="35">
        <f t="shared" si="3"/>
        <v>2.630139292176914E-2</v>
      </c>
    </row>
    <row r="14" spans="1:10" x14ac:dyDescent="0.2">
      <c r="A14" s="99"/>
      <c r="B14" s="102" t="s">
        <v>20</v>
      </c>
      <c r="C14" s="16" t="s">
        <v>21</v>
      </c>
      <c r="D14" s="16">
        <v>13</v>
      </c>
      <c r="E14" s="16">
        <v>2</v>
      </c>
      <c r="F14" s="17">
        <f t="shared" si="0"/>
        <v>15</v>
      </c>
      <c r="G14" s="20">
        <f t="shared" si="4"/>
        <v>13.057784911717496</v>
      </c>
      <c r="H14" s="20">
        <f t="shared" si="1"/>
        <v>1.942215088282504</v>
      </c>
      <c r="I14" s="18">
        <f t="shared" si="2"/>
        <v>2.5685354016913899E-4</v>
      </c>
      <c r="J14" s="35">
        <f t="shared" si="3"/>
        <v>1.6695480110994034E-3</v>
      </c>
    </row>
    <row r="15" spans="1:10" x14ac:dyDescent="0.2">
      <c r="A15" s="99"/>
      <c r="B15" s="103"/>
      <c r="C15" s="16" t="s">
        <v>22</v>
      </c>
      <c r="D15" s="16">
        <v>16</v>
      </c>
      <c r="E15" s="16">
        <v>0</v>
      </c>
      <c r="F15" s="17">
        <f t="shared" si="0"/>
        <v>16</v>
      </c>
      <c r="G15" s="20">
        <f t="shared" si="4"/>
        <v>13.928303905831996</v>
      </c>
      <c r="H15" s="20">
        <f t="shared" si="1"/>
        <v>2.0716960941680043</v>
      </c>
      <c r="I15" s="18">
        <f t="shared" si="2"/>
        <v>0.26824529416193527</v>
      </c>
      <c r="J15" s="35">
        <v>0</v>
      </c>
    </row>
    <row r="16" spans="1:10" x14ac:dyDescent="0.2">
      <c r="A16" s="99"/>
      <c r="B16" s="102" t="s">
        <v>23</v>
      </c>
      <c r="C16" s="16" t="s">
        <v>24</v>
      </c>
      <c r="D16" s="16">
        <v>2</v>
      </c>
      <c r="E16" s="16">
        <v>1</v>
      </c>
      <c r="F16" s="17">
        <f t="shared" si="0"/>
        <v>3</v>
      </c>
      <c r="G16" s="20">
        <f t="shared" si="4"/>
        <v>2.6115569823434992</v>
      </c>
      <c r="H16" s="20">
        <f t="shared" si="1"/>
        <v>0.3884430176565008</v>
      </c>
      <c r="I16" s="18">
        <f t="shared" si="2"/>
        <v>0.1870009713265435</v>
      </c>
      <c r="J16" s="35">
        <f t="shared" si="3"/>
        <v>0.37400194265308701</v>
      </c>
    </row>
    <row r="17" spans="1:10" x14ac:dyDescent="0.2">
      <c r="A17" s="99"/>
      <c r="B17" s="103"/>
      <c r="C17" s="22" t="s">
        <v>25</v>
      </c>
      <c r="D17" s="22">
        <v>270</v>
      </c>
      <c r="E17" s="22">
        <v>1</v>
      </c>
      <c r="F17" s="23">
        <f t="shared" si="0"/>
        <v>271</v>
      </c>
      <c r="G17" s="22">
        <f t="shared" si="4"/>
        <v>235.91064740502944</v>
      </c>
      <c r="H17" s="22">
        <f t="shared" si="1"/>
        <v>35.08935259497057</v>
      </c>
      <c r="I17" s="24">
        <f t="shared" si="2"/>
        <v>4.3040146679415781</v>
      </c>
      <c r="J17" s="36">
        <f>((E17-H17)^2)/E17</f>
        <v>1162.0839603442269</v>
      </c>
    </row>
    <row r="18" spans="1:10" x14ac:dyDescent="0.2">
      <c r="A18" s="99"/>
      <c r="B18" s="103"/>
      <c r="C18" s="16" t="s">
        <v>26</v>
      </c>
      <c r="D18" s="16">
        <v>42</v>
      </c>
      <c r="E18" s="16">
        <v>9</v>
      </c>
      <c r="F18" s="17">
        <f t="shared" si="0"/>
        <v>51</v>
      </c>
      <c r="G18" s="20">
        <f t="shared" si="4"/>
        <v>44.396468699839488</v>
      </c>
      <c r="H18" s="20">
        <f t="shared" si="1"/>
        <v>6.6035313001605136</v>
      </c>
      <c r="I18" s="18">
        <f t="shared" si="2"/>
        <v>0.13673957688834207</v>
      </c>
      <c r="J18" s="35">
        <f t="shared" si="3"/>
        <v>0.63811802547892871</v>
      </c>
    </row>
    <row r="19" spans="1:10" x14ac:dyDescent="0.2">
      <c r="A19" s="99"/>
      <c r="B19" s="103"/>
      <c r="C19" s="16" t="s">
        <v>27</v>
      </c>
      <c r="D19" s="16">
        <v>1</v>
      </c>
      <c r="E19" s="16">
        <v>0</v>
      </c>
      <c r="F19" s="17">
        <f t="shared" si="0"/>
        <v>1</v>
      </c>
      <c r="G19" s="20">
        <f>($D$20*F19)/$F$20</f>
        <v>0.87051899411449973</v>
      </c>
      <c r="H19" s="20">
        <f t="shared" si="1"/>
        <v>0.12948100588550027</v>
      </c>
      <c r="I19" s="18">
        <f>((D19-G19)^2)/D19</f>
        <v>1.6765330885120954E-2</v>
      </c>
      <c r="J19" s="35">
        <v>0</v>
      </c>
    </row>
    <row r="20" spans="1:10" ht="13.5" thickBot="1" x14ac:dyDescent="0.25">
      <c r="A20" s="37"/>
      <c r="B20" s="25"/>
      <c r="C20" s="26"/>
      <c r="D20" s="27">
        <f>SUM(D4:D19)</f>
        <v>1627</v>
      </c>
      <c r="E20" s="27">
        <f>SUM(E4:E19)</f>
        <v>242</v>
      </c>
      <c r="F20" s="27">
        <f t="shared" si="0"/>
        <v>1869</v>
      </c>
      <c r="G20" s="28"/>
      <c r="H20" s="26"/>
      <c r="I20" s="29">
        <f>SUM(I4:I19)</f>
        <v>14.860610761790475</v>
      </c>
      <c r="J20" s="38">
        <f>SUM(J4:J19)</f>
        <v>1177.7397981465306</v>
      </c>
    </row>
    <row r="21" spans="1:10" ht="13.5" thickTop="1" x14ac:dyDescent="0.2">
      <c r="A21" s="100" t="s">
        <v>53</v>
      </c>
      <c r="B21" s="104" t="s">
        <v>28</v>
      </c>
      <c r="C21" s="30" t="s">
        <v>29</v>
      </c>
      <c r="D21" s="30">
        <v>29</v>
      </c>
      <c r="E21" s="30">
        <v>1</v>
      </c>
      <c r="F21" s="31">
        <f t="shared" si="0"/>
        <v>30</v>
      </c>
      <c r="G21" s="32">
        <f t="shared" ref="G21:G38" si="5">(($D$39)*F21)/$F$39</f>
        <v>22.132352941176471</v>
      </c>
      <c r="H21" s="32">
        <f>(($D$39)*E21)/$F$39</f>
        <v>0.73774509803921573</v>
      </c>
      <c r="I21" s="33">
        <f>((D21-G21)^2)/D21</f>
        <v>1.6263646939506022</v>
      </c>
      <c r="J21" s="39">
        <f>((E21-H21)^2)/E21</f>
        <v>6.8777633602460572E-2</v>
      </c>
    </row>
    <row r="22" spans="1:10" x14ac:dyDescent="0.2">
      <c r="A22" s="99"/>
      <c r="B22" s="103"/>
      <c r="C22" s="16" t="s">
        <v>30</v>
      </c>
      <c r="D22" s="16">
        <v>3</v>
      </c>
      <c r="E22" s="16">
        <v>1</v>
      </c>
      <c r="F22" s="17">
        <f t="shared" si="0"/>
        <v>4</v>
      </c>
      <c r="G22" s="20">
        <f t="shared" si="5"/>
        <v>2.9509803921568629</v>
      </c>
      <c r="H22" s="20">
        <f t="shared" ref="H22:H38" si="6">(($D$39)*E22)/$F$39</f>
        <v>0.73774509803921573</v>
      </c>
      <c r="I22" s="18">
        <f t="shared" ref="I22:I37" si="7">((D22-G22)^2)/D22</f>
        <v>8.0097398436498218E-4</v>
      </c>
      <c r="J22" s="35">
        <f t="shared" ref="J22:J36" si="8">((E22-H22)^2)/E22</f>
        <v>6.8777633602460572E-2</v>
      </c>
    </row>
    <row r="23" spans="1:10" x14ac:dyDescent="0.2">
      <c r="A23" s="99"/>
      <c r="B23" s="103"/>
      <c r="C23" s="16" t="s">
        <v>31</v>
      </c>
      <c r="D23" s="16">
        <v>5</v>
      </c>
      <c r="E23" s="16">
        <v>0</v>
      </c>
      <c r="F23" s="17">
        <f t="shared" si="0"/>
        <v>5</v>
      </c>
      <c r="G23" s="20">
        <f t="shared" si="5"/>
        <v>3.6887254901960786</v>
      </c>
      <c r="H23" s="20">
        <f t="shared" si="6"/>
        <v>0</v>
      </c>
      <c r="I23" s="18">
        <f t="shared" si="7"/>
        <v>0.34388816801230282</v>
      </c>
      <c r="J23" s="35">
        <v>0</v>
      </c>
    </row>
    <row r="24" spans="1:10" x14ac:dyDescent="0.2">
      <c r="A24" s="99"/>
      <c r="B24" s="103"/>
      <c r="C24" s="16" t="s">
        <v>32</v>
      </c>
      <c r="D24" s="16">
        <v>54</v>
      </c>
      <c r="E24" s="16">
        <v>9</v>
      </c>
      <c r="F24" s="17">
        <f t="shared" si="0"/>
        <v>63</v>
      </c>
      <c r="G24" s="20">
        <f t="shared" si="5"/>
        <v>46.477941176470587</v>
      </c>
      <c r="H24" s="20">
        <f t="shared" si="6"/>
        <v>6.6397058823529411</v>
      </c>
      <c r="I24" s="18">
        <f t="shared" si="7"/>
        <v>1.0478031286043832</v>
      </c>
      <c r="J24" s="35">
        <f t="shared" si="8"/>
        <v>0.61899870242214527</v>
      </c>
    </row>
    <row r="25" spans="1:10" x14ac:dyDescent="0.2">
      <c r="A25" s="99"/>
      <c r="B25" s="102" t="s">
        <v>33</v>
      </c>
      <c r="C25" s="16" t="s">
        <v>34</v>
      </c>
      <c r="D25" s="16">
        <v>0</v>
      </c>
      <c r="E25" s="16">
        <v>2</v>
      </c>
      <c r="F25" s="17">
        <f t="shared" si="0"/>
        <v>2</v>
      </c>
      <c r="G25" s="20">
        <f t="shared" si="5"/>
        <v>1.4754901960784315</v>
      </c>
      <c r="H25" s="20">
        <f t="shared" si="6"/>
        <v>1.4754901960784315</v>
      </c>
      <c r="I25" s="18">
        <v>0</v>
      </c>
      <c r="J25" s="35">
        <f t="shared" si="8"/>
        <v>0.13755526720492114</v>
      </c>
    </row>
    <row r="26" spans="1:10" x14ac:dyDescent="0.2">
      <c r="A26" s="99"/>
      <c r="B26" s="103"/>
      <c r="C26" s="16" t="s">
        <v>35</v>
      </c>
      <c r="D26" s="16">
        <v>0</v>
      </c>
      <c r="E26" s="16">
        <v>0</v>
      </c>
      <c r="F26" s="17">
        <f t="shared" si="0"/>
        <v>0</v>
      </c>
      <c r="G26" s="20">
        <f t="shared" si="5"/>
        <v>0</v>
      </c>
      <c r="H26" s="20">
        <f t="shared" si="6"/>
        <v>0</v>
      </c>
      <c r="I26" s="18">
        <v>0</v>
      </c>
      <c r="J26" s="35">
        <v>0</v>
      </c>
    </row>
    <row r="27" spans="1:10" x14ac:dyDescent="0.2">
      <c r="A27" s="99"/>
      <c r="B27" s="103"/>
      <c r="C27" s="16" t="s">
        <v>36</v>
      </c>
      <c r="D27" s="16">
        <v>2</v>
      </c>
      <c r="E27" s="16">
        <v>0</v>
      </c>
      <c r="F27" s="17">
        <f t="shared" si="0"/>
        <v>2</v>
      </c>
      <c r="G27" s="20">
        <f t="shared" si="5"/>
        <v>1.4754901960784315</v>
      </c>
      <c r="H27" s="20">
        <f t="shared" si="6"/>
        <v>0</v>
      </c>
      <c r="I27" s="18">
        <f t="shared" si="7"/>
        <v>0.13755526720492114</v>
      </c>
      <c r="J27" s="35">
        <v>0</v>
      </c>
    </row>
    <row r="28" spans="1:10" x14ac:dyDescent="0.2">
      <c r="A28" s="99"/>
      <c r="B28" s="102" t="s">
        <v>37</v>
      </c>
      <c r="C28" s="16" t="s">
        <v>38</v>
      </c>
      <c r="D28" s="16">
        <v>0</v>
      </c>
      <c r="E28" s="16">
        <v>2</v>
      </c>
      <c r="F28" s="17">
        <f t="shared" si="0"/>
        <v>2</v>
      </c>
      <c r="G28" s="20">
        <f t="shared" si="5"/>
        <v>1.4754901960784315</v>
      </c>
      <c r="H28" s="20">
        <f t="shared" si="6"/>
        <v>1.4754901960784315</v>
      </c>
      <c r="I28" s="18">
        <v>0</v>
      </c>
      <c r="J28" s="35">
        <f t="shared" si="8"/>
        <v>0.13755526720492114</v>
      </c>
    </row>
    <row r="29" spans="1:10" x14ac:dyDescent="0.2">
      <c r="A29" s="99"/>
      <c r="B29" s="103"/>
      <c r="C29" s="16" t="s">
        <v>39</v>
      </c>
      <c r="D29" s="16">
        <v>1</v>
      </c>
      <c r="E29" s="16">
        <v>0</v>
      </c>
      <c r="F29" s="17">
        <f t="shared" si="0"/>
        <v>1</v>
      </c>
      <c r="G29" s="20">
        <f t="shared" si="5"/>
        <v>0.73774509803921573</v>
      </c>
      <c r="H29" s="20">
        <f t="shared" si="6"/>
        <v>0</v>
      </c>
      <c r="I29" s="18">
        <f t="shared" si="7"/>
        <v>6.8777633602460572E-2</v>
      </c>
      <c r="J29" s="35">
        <v>0</v>
      </c>
    </row>
    <row r="30" spans="1:10" x14ac:dyDescent="0.2">
      <c r="A30" s="99"/>
      <c r="B30" s="103"/>
      <c r="C30" s="16" t="s">
        <v>40</v>
      </c>
      <c r="D30" s="16">
        <v>0</v>
      </c>
      <c r="E30" s="16">
        <v>0</v>
      </c>
      <c r="F30" s="17">
        <f t="shared" si="0"/>
        <v>0</v>
      </c>
      <c r="G30" s="20">
        <f t="shared" si="5"/>
        <v>0</v>
      </c>
      <c r="H30" s="20">
        <f t="shared" si="6"/>
        <v>0</v>
      </c>
      <c r="I30" s="18">
        <v>0</v>
      </c>
      <c r="J30" s="35">
        <v>0</v>
      </c>
    </row>
    <row r="31" spans="1:10" x14ac:dyDescent="0.2">
      <c r="A31" s="99"/>
      <c r="B31" s="102" t="s">
        <v>41</v>
      </c>
      <c r="C31" s="16" t="s">
        <v>42</v>
      </c>
      <c r="D31" s="16">
        <v>36</v>
      </c>
      <c r="E31" s="16">
        <v>0</v>
      </c>
      <c r="F31" s="17">
        <f t="shared" si="0"/>
        <v>36</v>
      </c>
      <c r="G31" s="20">
        <f t="shared" si="5"/>
        <v>26.558823529411764</v>
      </c>
      <c r="H31" s="20">
        <f t="shared" si="6"/>
        <v>0</v>
      </c>
      <c r="I31" s="18">
        <f t="shared" si="7"/>
        <v>2.4759948096885811</v>
      </c>
      <c r="J31" s="35">
        <v>0</v>
      </c>
    </row>
    <row r="32" spans="1:10" x14ac:dyDescent="0.2">
      <c r="A32" s="99"/>
      <c r="B32" s="103"/>
      <c r="C32" s="16" t="s">
        <v>43</v>
      </c>
      <c r="D32" s="16">
        <v>81</v>
      </c>
      <c r="E32" s="16">
        <v>68</v>
      </c>
      <c r="F32" s="17">
        <f t="shared" si="0"/>
        <v>149</v>
      </c>
      <c r="G32" s="20">
        <f t="shared" si="5"/>
        <v>109.92401960784314</v>
      </c>
      <c r="H32" s="20">
        <f t="shared" si="6"/>
        <v>50.166666666666664</v>
      </c>
      <c r="I32" s="18">
        <f t="shared" si="7"/>
        <v>10.328381608332027</v>
      </c>
      <c r="J32" s="35">
        <f t="shared" si="8"/>
        <v>4.6768790849673216</v>
      </c>
    </row>
    <row r="33" spans="1:10" x14ac:dyDescent="0.2">
      <c r="A33" s="99"/>
      <c r="B33" s="103"/>
      <c r="C33" s="16" t="s">
        <v>44</v>
      </c>
      <c r="D33" s="16">
        <v>13</v>
      </c>
      <c r="E33" s="16">
        <v>0</v>
      </c>
      <c r="F33" s="17">
        <f t="shared" si="0"/>
        <v>13</v>
      </c>
      <c r="G33" s="20">
        <f t="shared" si="5"/>
        <v>9.5906862745098032</v>
      </c>
      <c r="H33" s="20">
        <f t="shared" si="6"/>
        <v>0</v>
      </c>
      <c r="I33" s="18">
        <f t="shared" si="7"/>
        <v>0.89410923683198817</v>
      </c>
      <c r="J33" s="35">
        <v>0</v>
      </c>
    </row>
    <row r="34" spans="1:10" x14ac:dyDescent="0.2">
      <c r="A34" s="99"/>
      <c r="B34" s="103"/>
      <c r="C34" s="16" t="s">
        <v>45</v>
      </c>
      <c r="D34" s="16">
        <v>2</v>
      </c>
      <c r="E34" s="16">
        <v>1</v>
      </c>
      <c r="F34" s="17">
        <f t="shared" si="0"/>
        <v>3</v>
      </c>
      <c r="G34" s="20">
        <f t="shared" si="5"/>
        <v>2.2132352941176472</v>
      </c>
      <c r="H34" s="20">
        <f t="shared" si="6"/>
        <v>0.73774509803921573</v>
      </c>
      <c r="I34" s="18">
        <f t="shared" si="7"/>
        <v>2.2734645328719751E-2</v>
      </c>
      <c r="J34" s="35">
        <f t="shared" si="8"/>
        <v>6.8777633602460572E-2</v>
      </c>
    </row>
    <row r="35" spans="1:10" x14ac:dyDescent="0.2">
      <c r="A35" s="99"/>
      <c r="B35" s="103"/>
      <c r="C35" s="16" t="s">
        <v>46</v>
      </c>
      <c r="D35" s="16">
        <v>60</v>
      </c>
      <c r="E35" s="16">
        <v>20</v>
      </c>
      <c r="F35" s="17">
        <f t="shared" si="0"/>
        <v>80</v>
      </c>
      <c r="G35" s="20">
        <f t="shared" si="5"/>
        <v>59.019607843137258</v>
      </c>
      <c r="H35" s="20">
        <f t="shared" si="6"/>
        <v>14.754901960784315</v>
      </c>
      <c r="I35" s="18">
        <f t="shared" si="7"/>
        <v>1.6019479687299644E-2</v>
      </c>
      <c r="J35" s="35">
        <f t="shared" si="8"/>
        <v>1.3755526720492113</v>
      </c>
    </row>
    <row r="36" spans="1:10" x14ac:dyDescent="0.2">
      <c r="A36" s="99"/>
      <c r="B36" s="102" t="s">
        <v>47</v>
      </c>
      <c r="C36" s="16" t="s">
        <v>48</v>
      </c>
      <c r="D36" s="16">
        <v>6</v>
      </c>
      <c r="E36" s="16">
        <v>3</v>
      </c>
      <c r="F36" s="17">
        <f t="shared" si="0"/>
        <v>9</v>
      </c>
      <c r="G36" s="20">
        <f t="shared" si="5"/>
        <v>6.6397058823529411</v>
      </c>
      <c r="H36" s="20">
        <f t="shared" si="6"/>
        <v>2.2132352941176472</v>
      </c>
      <c r="I36" s="18">
        <f t="shared" si="7"/>
        <v>6.8203935986159162E-2</v>
      </c>
      <c r="J36" s="35">
        <f t="shared" si="8"/>
        <v>0.20633290080738173</v>
      </c>
    </row>
    <row r="37" spans="1:10" x14ac:dyDescent="0.2">
      <c r="A37" s="99"/>
      <c r="B37" s="103"/>
      <c r="C37" s="16" t="s">
        <v>49</v>
      </c>
      <c r="D37" s="16">
        <v>9</v>
      </c>
      <c r="E37" s="16">
        <v>0</v>
      </c>
      <c r="F37" s="17">
        <f t="shared" si="0"/>
        <v>9</v>
      </c>
      <c r="G37" s="20">
        <f t="shared" si="5"/>
        <v>6.6397058823529411</v>
      </c>
      <c r="H37" s="20">
        <f t="shared" si="6"/>
        <v>0</v>
      </c>
      <c r="I37" s="18">
        <f t="shared" si="7"/>
        <v>0.61899870242214527</v>
      </c>
      <c r="J37" s="35">
        <v>0</v>
      </c>
    </row>
    <row r="38" spans="1:10" x14ac:dyDescent="0.2">
      <c r="A38" s="99"/>
      <c r="B38" s="103"/>
      <c r="C38" s="16" t="s">
        <v>50</v>
      </c>
      <c r="D38" s="16">
        <v>0</v>
      </c>
      <c r="E38" s="16">
        <v>0</v>
      </c>
      <c r="F38" s="17">
        <f t="shared" si="0"/>
        <v>0</v>
      </c>
      <c r="G38" s="20">
        <f t="shared" si="5"/>
        <v>0</v>
      </c>
      <c r="H38" s="20">
        <f t="shared" si="6"/>
        <v>0</v>
      </c>
      <c r="I38" s="18">
        <v>0</v>
      </c>
      <c r="J38" s="35">
        <v>0</v>
      </c>
    </row>
    <row r="39" spans="1:10" ht="13.5" thickBot="1" x14ac:dyDescent="0.25">
      <c r="A39" s="101"/>
      <c r="B39" s="40"/>
      <c r="C39" s="41"/>
      <c r="D39" s="42">
        <f>SUM(D21:D38)</f>
        <v>301</v>
      </c>
      <c r="E39" s="42">
        <f>SUM(E21:E38)</f>
        <v>107</v>
      </c>
      <c r="F39" s="42">
        <f>SUM(F21:F38)</f>
        <v>408</v>
      </c>
      <c r="G39" s="43"/>
      <c r="H39" s="43"/>
      <c r="I39" s="44">
        <f>SUM(I21:I38)</f>
        <v>17.649632283635952</v>
      </c>
      <c r="J39" s="45">
        <f>SUM(J21:J38)</f>
        <v>7.359206795463284</v>
      </c>
    </row>
    <row r="40" spans="1:10" x14ac:dyDescent="0.2">
      <c r="I40" s="10"/>
      <c r="J40" s="10"/>
    </row>
  </sheetData>
  <mergeCells count="14">
    <mergeCell ref="I3:J3"/>
    <mergeCell ref="A3:A19"/>
    <mergeCell ref="A21:A39"/>
    <mergeCell ref="B4:B7"/>
    <mergeCell ref="B8:B10"/>
    <mergeCell ref="B11:B13"/>
    <mergeCell ref="B14:B15"/>
    <mergeCell ref="B16:B19"/>
    <mergeCell ref="B21:B24"/>
    <mergeCell ref="B25:B27"/>
    <mergeCell ref="B28:B30"/>
    <mergeCell ref="B31:B35"/>
    <mergeCell ref="B36:B38"/>
    <mergeCell ref="G3:H3"/>
  </mergeCells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R10" workbookViewId="0">
      <selection activeCell="T8" sqref="T8"/>
    </sheetView>
  </sheetViews>
  <sheetFormatPr baseColWidth="10" defaultColWidth="11.42578125" defaultRowHeight="12.75" x14ac:dyDescent="0.2"/>
  <cols>
    <col min="1" max="1" width="11.42578125" style="2"/>
    <col min="2" max="2" width="14.140625" style="2" customWidth="1"/>
    <col min="3" max="5" width="7.7109375" style="2" customWidth="1"/>
    <col min="6" max="6" width="7.7109375" style="5" customWidth="1"/>
    <col min="7" max="8" width="11.42578125" style="2"/>
    <col min="9" max="10" width="9.7109375" style="9" customWidth="1"/>
    <col min="11" max="16384" width="11.42578125" style="2"/>
  </cols>
  <sheetData>
    <row r="1" spans="1:10" x14ac:dyDescent="0.2">
      <c r="D1" s="2" t="s">
        <v>1</v>
      </c>
      <c r="E1" s="2" t="s">
        <v>2</v>
      </c>
    </row>
    <row r="2" spans="1:10" x14ac:dyDescent="0.2">
      <c r="A2" s="1" t="s">
        <v>0</v>
      </c>
      <c r="B2" s="3"/>
      <c r="D2" s="4">
        <v>58368</v>
      </c>
      <c r="E2" s="4">
        <v>9541</v>
      </c>
      <c r="F2" s="6" t="s">
        <v>3</v>
      </c>
      <c r="G2" s="8" t="s">
        <v>1</v>
      </c>
      <c r="H2" s="8" t="s">
        <v>2</v>
      </c>
      <c r="I2" s="9" t="s">
        <v>1</v>
      </c>
      <c r="J2" s="9" t="s">
        <v>2</v>
      </c>
    </row>
    <row r="3" spans="1:10" s="5" customFormat="1" x14ac:dyDescent="0.2">
      <c r="A3" s="5" t="s">
        <v>4</v>
      </c>
      <c r="G3" s="12"/>
      <c r="H3" s="12" t="s">
        <v>5</v>
      </c>
      <c r="I3" s="13" t="s">
        <v>51</v>
      </c>
      <c r="J3" s="13"/>
    </row>
    <row r="4" spans="1:10" x14ac:dyDescent="0.2">
      <c r="B4" s="5" t="s">
        <v>7</v>
      </c>
      <c r="C4" s="2" t="s">
        <v>8</v>
      </c>
      <c r="D4" s="2">
        <v>12</v>
      </c>
      <c r="E4" s="2">
        <v>8</v>
      </c>
      <c r="F4" s="5">
        <f>SUM(D4:E4)</f>
        <v>20</v>
      </c>
      <c r="G4" s="8">
        <f t="shared" ref="G4:G18" si="0">($D$19*F4)/$F$19</f>
        <v>16.983729662077597</v>
      </c>
      <c r="H4" s="8">
        <f t="shared" ref="H4:H18" si="1">($E$19*F4/$F$19)</f>
        <v>3.016270337922403</v>
      </c>
      <c r="I4" s="9">
        <f>((D4-G4)^2)/D4</f>
        <v>2.0697967787226728</v>
      </c>
      <c r="J4" s="9">
        <f>((E4-H4)^2)/E4</f>
        <v>3.1046951680840094</v>
      </c>
    </row>
    <row r="5" spans="1:10" x14ac:dyDescent="0.2">
      <c r="C5" s="2" t="s">
        <v>9</v>
      </c>
      <c r="D5" s="2">
        <v>54</v>
      </c>
      <c r="E5" s="2">
        <v>8</v>
      </c>
      <c r="F5" s="5">
        <f t="shared" ref="F5:F38" si="2">SUM(D5:E5)</f>
        <v>62</v>
      </c>
      <c r="G5" s="8">
        <f t="shared" si="0"/>
        <v>52.64956195244055</v>
      </c>
      <c r="H5" s="8">
        <f t="shared" si="1"/>
        <v>9.3504380475594502</v>
      </c>
      <c r="I5" s="9">
        <f t="shared" ref="I5:J17" si="3">((D5-G5)^2)/D5</f>
        <v>3.3771905931410738E-2</v>
      </c>
      <c r="J5" s="9">
        <f t="shared" si="3"/>
        <v>0.22796036503702247</v>
      </c>
    </row>
    <row r="6" spans="1:10" x14ac:dyDescent="0.2">
      <c r="C6" s="2" t="s">
        <v>10</v>
      </c>
      <c r="D6" s="2">
        <v>17</v>
      </c>
      <c r="E6" s="2">
        <v>8</v>
      </c>
      <c r="F6" s="5">
        <f t="shared" si="2"/>
        <v>25</v>
      </c>
      <c r="G6" s="8">
        <f t="shared" si="0"/>
        <v>21.229662077596995</v>
      </c>
      <c r="H6" s="8">
        <f t="shared" si="1"/>
        <v>3.7703379224030038</v>
      </c>
      <c r="I6" s="9">
        <f t="shared" si="3"/>
        <v>1.0523553700389485</v>
      </c>
      <c r="J6" s="9">
        <f t="shared" si="3"/>
        <v>2.2362551613327679</v>
      </c>
    </row>
    <row r="7" spans="1:10" x14ac:dyDescent="0.2">
      <c r="C7" s="2" t="s">
        <v>11</v>
      </c>
      <c r="D7" s="2">
        <v>1160</v>
      </c>
      <c r="E7" s="2">
        <v>192</v>
      </c>
      <c r="F7" s="5">
        <f t="shared" si="2"/>
        <v>1352</v>
      </c>
      <c r="G7" s="8">
        <f t="shared" si="0"/>
        <v>1148.1001251564455</v>
      </c>
      <c r="H7" s="8">
        <f t="shared" si="1"/>
        <v>203.89987484355444</v>
      </c>
      <c r="I7" s="9">
        <f t="shared" si="3"/>
        <v>0.12207501835539702</v>
      </c>
      <c r="J7" s="9">
        <f t="shared" si="3"/>
        <v>0.73753656923052013</v>
      </c>
    </row>
    <row r="8" spans="1:10" x14ac:dyDescent="0.2">
      <c r="B8" s="5" t="s">
        <v>12</v>
      </c>
      <c r="C8" s="2" t="s">
        <v>13</v>
      </c>
      <c r="D8" s="2">
        <v>3</v>
      </c>
      <c r="E8" s="2">
        <v>5</v>
      </c>
      <c r="F8" s="5">
        <f t="shared" si="2"/>
        <v>8</v>
      </c>
      <c r="G8" s="8">
        <f t="shared" si="0"/>
        <v>6.7934918648310392</v>
      </c>
      <c r="H8" s="8">
        <f t="shared" si="1"/>
        <v>1.2065081351689613</v>
      </c>
      <c r="I8" s="9">
        <f t="shared" si="3"/>
        <v>4.7968601761797585</v>
      </c>
      <c r="J8" s="9">
        <f t="shared" si="3"/>
        <v>2.8781161057078544</v>
      </c>
    </row>
    <row r="9" spans="1:10" x14ac:dyDescent="0.2">
      <c r="C9" s="2" t="s">
        <v>14</v>
      </c>
      <c r="D9" s="2">
        <v>1</v>
      </c>
      <c r="E9" s="2">
        <v>1</v>
      </c>
      <c r="F9" s="5">
        <f t="shared" si="2"/>
        <v>2</v>
      </c>
      <c r="G9" s="8">
        <f t="shared" si="0"/>
        <v>1.6983729662077598</v>
      </c>
      <c r="H9" s="8">
        <f t="shared" si="1"/>
        <v>0.30162703379224032</v>
      </c>
      <c r="I9" s="9">
        <f t="shared" si="3"/>
        <v>0.48772479992982481</v>
      </c>
      <c r="J9" s="9">
        <f t="shared" si="3"/>
        <v>0.48772479992982465</v>
      </c>
    </row>
    <row r="10" spans="1:10" x14ac:dyDescent="0.2">
      <c r="C10" s="2" t="s">
        <v>15</v>
      </c>
      <c r="D10" s="2">
        <v>5</v>
      </c>
      <c r="E10" s="2">
        <v>0</v>
      </c>
      <c r="F10" s="5">
        <f t="shared" si="2"/>
        <v>5</v>
      </c>
      <c r="G10" s="8">
        <f t="shared" si="0"/>
        <v>4.2459324155193992</v>
      </c>
      <c r="H10" s="8">
        <f t="shared" si="1"/>
        <v>0.75406758448060074</v>
      </c>
      <c r="I10" s="9">
        <f t="shared" si="3"/>
        <v>0.11372358439288162</v>
      </c>
      <c r="J10" s="9">
        <v>0</v>
      </c>
    </row>
    <row r="11" spans="1:10" x14ac:dyDescent="0.2">
      <c r="B11" s="5" t="s">
        <v>16</v>
      </c>
      <c r="C11" s="2" t="s">
        <v>17</v>
      </c>
      <c r="D11" s="2">
        <v>13</v>
      </c>
      <c r="E11" s="2">
        <v>1</v>
      </c>
      <c r="F11" s="5">
        <f t="shared" si="2"/>
        <v>14</v>
      </c>
      <c r="G11" s="8">
        <f t="shared" si="0"/>
        <v>11.888610763454318</v>
      </c>
      <c r="H11" s="8">
        <f t="shared" si="1"/>
        <v>2.1113892365456821</v>
      </c>
      <c r="I11" s="9">
        <f t="shared" si="3"/>
        <v>9.5014310393045628E-2</v>
      </c>
      <c r="J11" s="9">
        <f t="shared" si="3"/>
        <v>1.2351860351095942</v>
      </c>
    </row>
    <row r="12" spans="1:10" x14ac:dyDescent="0.2">
      <c r="C12" s="2" t="s">
        <v>18</v>
      </c>
      <c r="D12" s="2">
        <v>0</v>
      </c>
      <c r="E12" s="2">
        <v>3</v>
      </c>
      <c r="F12" s="5">
        <f t="shared" si="2"/>
        <v>3</v>
      </c>
      <c r="G12" s="8">
        <f t="shared" si="0"/>
        <v>2.5475594493116396</v>
      </c>
      <c r="H12" s="8">
        <f t="shared" si="1"/>
        <v>0.45244055068836048</v>
      </c>
      <c r="I12" s="9">
        <v>0</v>
      </c>
      <c r="J12" s="9">
        <f t="shared" si="3"/>
        <v>2.1633530492590078</v>
      </c>
    </row>
    <row r="13" spans="1:10" x14ac:dyDescent="0.2">
      <c r="C13" s="2" t="s">
        <v>19</v>
      </c>
      <c r="D13" s="2">
        <v>18</v>
      </c>
      <c r="E13" s="2">
        <v>3</v>
      </c>
      <c r="F13" s="5">
        <f t="shared" si="2"/>
        <v>21</v>
      </c>
      <c r="G13" s="8">
        <f t="shared" si="0"/>
        <v>17.832916145181478</v>
      </c>
      <c r="H13" s="8">
        <f t="shared" si="1"/>
        <v>3.1670838548185229</v>
      </c>
      <c r="I13" s="9">
        <f t="shared" si="3"/>
        <v>1.5509452522787116E-3</v>
      </c>
      <c r="J13" s="9">
        <f t="shared" si="3"/>
        <v>9.3056715136724186E-3</v>
      </c>
    </row>
    <row r="14" spans="1:10" x14ac:dyDescent="0.2">
      <c r="B14" s="5" t="s">
        <v>20</v>
      </c>
      <c r="C14" s="2" t="s">
        <v>21</v>
      </c>
      <c r="D14" s="2">
        <v>13</v>
      </c>
      <c r="E14" s="2">
        <v>2</v>
      </c>
      <c r="F14" s="5">
        <f t="shared" si="2"/>
        <v>15</v>
      </c>
      <c r="G14" s="8">
        <f t="shared" si="0"/>
        <v>12.737797246558198</v>
      </c>
      <c r="H14" s="8">
        <f t="shared" si="1"/>
        <v>2.2622027534418021</v>
      </c>
      <c r="I14" s="9">
        <f t="shared" si="3"/>
        <v>5.2884833778817095E-3</v>
      </c>
      <c r="J14" s="9">
        <f t="shared" si="3"/>
        <v>3.4375141956231231E-2</v>
      </c>
    </row>
    <row r="15" spans="1:10" x14ac:dyDescent="0.2">
      <c r="C15" s="2" t="s">
        <v>22</v>
      </c>
      <c r="D15" s="2">
        <v>16</v>
      </c>
      <c r="E15" s="2">
        <v>0</v>
      </c>
      <c r="F15" s="5">
        <f t="shared" si="2"/>
        <v>16</v>
      </c>
      <c r="G15" s="8">
        <f t="shared" si="0"/>
        <v>13.586983729662078</v>
      </c>
      <c r="H15" s="8">
        <f t="shared" si="1"/>
        <v>2.4130162703379225</v>
      </c>
      <c r="I15" s="9">
        <f t="shared" si="3"/>
        <v>0.36391547005722086</v>
      </c>
      <c r="J15" s="9">
        <v>0</v>
      </c>
    </row>
    <row r="16" spans="1:10" x14ac:dyDescent="0.2">
      <c r="B16" s="5" t="s">
        <v>23</v>
      </c>
      <c r="C16" s="2" t="s">
        <v>24</v>
      </c>
      <c r="D16" s="2">
        <v>2</v>
      </c>
      <c r="E16" s="2">
        <v>1</v>
      </c>
      <c r="F16" s="5">
        <f t="shared" si="2"/>
        <v>3</v>
      </c>
      <c r="G16" s="8">
        <f t="shared" si="0"/>
        <v>2.5475594493116396</v>
      </c>
      <c r="H16" s="8">
        <f t="shared" si="1"/>
        <v>0.45244055068836048</v>
      </c>
      <c r="I16" s="9">
        <f t="shared" si="3"/>
        <v>0.149910675265233</v>
      </c>
      <c r="J16" s="9">
        <f t="shared" si="3"/>
        <v>0.29982135053046599</v>
      </c>
    </row>
    <row r="17" spans="1:10" x14ac:dyDescent="0.2">
      <c r="C17" s="2" t="s">
        <v>26</v>
      </c>
      <c r="D17" s="2">
        <v>42</v>
      </c>
      <c r="E17" s="2">
        <v>9</v>
      </c>
      <c r="F17" s="5">
        <f t="shared" si="2"/>
        <v>51</v>
      </c>
      <c r="G17" s="8">
        <f t="shared" si="0"/>
        <v>43.308510638297875</v>
      </c>
      <c r="H17" s="8">
        <f t="shared" si="1"/>
        <v>7.6914893617021276</v>
      </c>
      <c r="I17" s="9">
        <f t="shared" si="3"/>
        <v>4.0766668822350298E-2</v>
      </c>
      <c r="J17" s="9">
        <f t="shared" si="3"/>
        <v>0.19024445450430061</v>
      </c>
    </row>
    <row r="18" spans="1:10" x14ac:dyDescent="0.2">
      <c r="C18" s="2" t="s">
        <v>27</v>
      </c>
      <c r="D18" s="2">
        <v>1</v>
      </c>
      <c r="E18" s="2">
        <v>0</v>
      </c>
      <c r="F18" s="5">
        <f t="shared" si="2"/>
        <v>1</v>
      </c>
      <c r="G18" s="8">
        <f t="shared" si="0"/>
        <v>0.8491864831038799</v>
      </c>
      <c r="H18" s="8">
        <f t="shared" si="1"/>
        <v>0.15081351689612016</v>
      </c>
      <c r="I18" s="9">
        <f>((D18-G18)^2)/D18</f>
        <v>2.2744716878576304E-2</v>
      </c>
      <c r="J18" s="9">
        <v>0</v>
      </c>
    </row>
    <row r="19" spans="1:10" x14ac:dyDescent="0.2">
      <c r="D19" s="5">
        <f>SUM(D4:D18)</f>
        <v>1357</v>
      </c>
      <c r="E19" s="5">
        <f>SUM(E4:E18)</f>
        <v>241</v>
      </c>
      <c r="F19" s="5">
        <f t="shared" si="2"/>
        <v>1598</v>
      </c>
      <c r="G19" s="7" t="s">
        <v>52</v>
      </c>
      <c r="I19" s="10">
        <f>SUM(I4:I18)</f>
        <v>9.3554989035974767</v>
      </c>
      <c r="J19" s="10">
        <f>SUM(J4:J18)</f>
        <v>13.604573872195271</v>
      </c>
    </row>
    <row r="20" spans="1:10" x14ac:dyDescent="0.2">
      <c r="A20" s="2" t="s">
        <v>53</v>
      </c>
      <c r="F20" s="5">
        <f t="shared" si="2"/>
        <v>0</v>
      </c>
      <c r="G20" s="7" t="s">
        <v>54</v>
      </c>
      <c r="I20" s="10">
        <v>15</v>
      </c>
    </row>
    <row r="21" spans="1:10" x14ac:dyDescent="0.2">
      <c r="B21" s="2" t="s">
        <v>28</v>
      </c>
      <c r="C21" s="2" t="s">
        <v>29</v>
      </c>
      <c r="D21" s="2">
        <v>29</v>
      </c>
      <c r="E21" s="2">
        <v>1</v>
      </c>
      <c r="F21" s="5">
        <f t="shared" si="2"/>
        <v>30</v>
      </c>
      <c r="G21" s="8">
        <f t="shared" ref="G21:G36" si="4">(($D$39)*F21)/$F$39</f>
        <v>22.132352941176471</v>
      </c>
      <c r="H21" s="8">
        <f>(($D$39)*E21)/$F$39</f>
        <v>0.73774509803921573</v>
      </c>
      <c r="I21" s="9">
        <f>((D21-G21)^2)/D21</f>
        <v>1.6263646939506022</v>
      </c>
      <c r="J21" s="9">
        <f>((E21-H21)^2)/E21</f>
        <v>6.8777633602460572E-2</v>
      </c>
    </row>
    <row r="22" spans="1:10" x14ac:dyDescent="0.2">
      <c r="C22" s="2" t="s">
        <v>30</v>
      </c>
      <c r="D22" s="2">
        <v>3</v>
      </c>
      <c r="E22" s="2">
        <v>1</v>
      </c>
      <c r="F22" s="5">
        <f t="shared" si="2"/>
        <v>4</v>
      </c>
      <c r="G22" s="8">
        <f t="shared" si="4"/>
        <v>2.9509803921568629</v>
      </c>
      <c r="H22" s="8">
        <f t="shared" ref="H22:H38" si="5">(($D$39)*E22)/$F$39</f>
        <v>0.73774509803921573</v>
      </c>
      <c r="I22" s="9">
        <f t="shared" ref="I22:J37" si="6">((D22-G22)^2)/D22</f>
        <v>8.0097398436498218E-4</v>
      </c>
      <c r="J22" s="9">
        <f t="shared" si="6"/>
        <v>6.8777633602460572E-2</v>
      </c>
    </row>
    <row r="23" spans="1:10" x14ac:dyDescent="0.2">
      <c r="C23" s="2" t="s">
        <v>31</v>
      </c>
      <c r="D23" s="2">
        <v>5</v>
      </c>
      <c r="E23" s="2">
        <v>0</v>
      </c>
      <c r="F23" s="5">
        <f t="shared" si="2"/>
        <v>5</v>
      </c>
      <c r="G23" s="8">
        <f t="shared" si="4"/>
        <v>3.6887254901960786</v>
      </c>
      <c r="H23" s="8">
        <f t="shared" si="5"/>
        <v>0</v>
      </c>
      <c r="I23" s="9">
        <f t="shared" si="6"/>
        <v>0.34388816801230282</v>
      </c>
      <c r="J23" s="9">
        <v>0</v>
      </c>
    </row>
    <row r="24" spans="1:10" x14ac:dyDescent="0.2">
      <c r="C24" s="2" t="s">
        <v>32</v>
      </c>
      <c r="D24" s="2">
        <v>54</v>
      </c>
      <c r="E24" s="2">
        <v>9</v>
      </c>
      <c r="F24" s="5">
        <f t="shared" si="2"/>
        <v>63</v>
      </c>
      <c r="G24" s="8">
        <f t="shared" si="4"/>
        <v>46.477941176470587</v>
      </c>
      <c r="H24" s="8">
        <f t="shared" si="5"/>
        <v>6.6397058823529411</v>
      </c>
      <c r="I24" s="9">
        <f t="shared" si="6"/>
        <v>1.0478031286043832</v>
      </c>
      <c r="J24" s="9">
        <f t="shared" si="6"/>
        <v>0.61899870242214527</v>
      </c>
    </row>
    <row r="25" spans="1:10" x14ac:dyDescent="0.2">
      <c r="B25" s="2" t="s">
        <v>33</v>
      </c>
      <c r="C25" s="2" t="s">
        <v>34</v>
      </c>
      <c r="D25" s="2">
        <v>0</v>
      </c>
      <c r="E25" s="2">
        <v>2</v>
      </c>
      <c r="F25" s="5">
        <f t="shared" si="2"/>
        <v>2</v>
      </c>
      <c r="G25" s="8">
        <f t="shared" si="4"/>
        <v>1.4754901960784315</v>
      </c>
      <c r="H25" s="8">
        <f t="shared" si="5"/>
        <v>1.4754901960784315</v>
      </c>
      <c r="I25" s="9">
        <v>0</v>
      </c>
      <c r="J25" s="9">
        <f t="shared" si="6"/>
        <v>0.13755526720492114</v>
      </c>
    </row>
    <row r="26" spans="1:10" x14ac:dyDescent="0.2">
      <c r="C26" s="2" t="s">
        <v>35</v>
      </c>
      <c r="D26" s="2">
        <v>0</v>
      </c>
      <c r="E26" s="2">
        <v>0</v>
      </c>
      <c r="F26" s="5">
        <f t="shared" si="2"/>
        <v>0</v>
      </c>
      <c r="G26" s="8">
        <f t="shared" si="4"/>
        <v>0</v>
      </c>
      <c r="H26" s="8">
        <f t="shared" si="5"/>
        <v>0</v>
      </c>
      <c r="I26" s="9">
        <v>0</v>
      </c>
      <c r="J26" s="9">
        <v>0</v>
      </c>
    </row>
    <row r="27" spans="1:10" x14ac:dyDescent="0.2">
      <c r="C27" s="2" t="s">
        <v>36</v>
      </c>
      <c r="D27" s="2">
        <v>2</v>
      </c>
      <c r="E27" s="2">
        <v>0</v>
      </c>
      <c r="F27" s="5">
        <f t="shared" si="2"/>
        <v>2</v>
      </c>
      <c r="G27" s="8">
        <f t="shared" si="4"/>
        <v>1.4754901960784315</v>
      </c>
      <c r="H27" s="8">
        <f t="shared" si="5"/>
        <v>0</v>
      </c>
      <c r="I27" s="9">
        <f t="shared" si="6"/>
        <v>0.13755526720492114</v>
      </c>
      <c r="J27" s="9">
        <v>0</v>
      </c>
    </row>
    <row r="28" spans="1:10" x14ac:dyDescent="0.2">
      <c r="B28" s="2" t="s">
        <v>37</v>
      </c>
      <c r="C28" s="2" t="s">
        <v>38</v>
      </c>
      <c r="D28" s="2">
        <v>0</v>
      </c>
      <c r="E28" s="2">
        <v>2</v>
      </c>
      <c r="F28" s="5">
        <f t="shared" si="2"/>
        <v>2</v>
      </c>
      <c r="G28" s="8">
        <f t="shared" si="4"/>
        <v>1.4754901960784315</v>
      </c>
      <c r="H28" s="8">
        <f t="shared" si="5"/>
        <v>1.4754901960784315</v>
      </c>
      <c r="I28" s="9">
        <v>0</v>
      </c>
      <c r="J28" s="9">
        <f t="shared" si="6"/>
        <v>0.13755526720492114</v>
      </c>
    </row>
    <row r="29" spans="1:10" x14ac:dyDescent="0.2">
      <c r="C29" s="2" t="s">
        <v>39</v>
      </c>
      <c r="D29" s="2">
        <v>1</v>
      </c>
      <c r="E29" s="2">
        <v>0</v>
      </c>
      <c r="F29" s="5">
        <f t="shared" si="2"/>
        <v>1</v>
      </c>
      <c r="G29" s="8">
        <f t="shared" si="4"/>
        <v>0.73774509803921573</v>
      </c>
      <c r="H29" s="8">
        <f t="shared" si="5"/>
        <v>0</v>
      </c>
      <c r="I29" s="9">
        <f t="shared" si="6"/>
        <v>6.8777633602460572E-2</v>
      </c>
      <c r="J29" s="9">
        <v>0</v>
      </c>
    </row>
    <row r="30" spans="1:10" x14ac:dyDescent="0.2">
      <c r="C30" s="2" t="s">
        <v>40</v>
      </c>
      <c r="D30" s="2">
        <v>0</v>
      </c>
      <c r="E30" s="2">
        <v>0</v>
      </c>
      <c r="F30" s="5">
        <f t="shared" si="2"/>
        <v>0</v>
      </c>
      <c r="G30" s="8">
        <f t="shared" si="4"/>
        <v>0</v>
      </c>
      <c r="H30" s="8">
        <f t="shared" si="5"/>
        <v>0</v>
      </c>
      <c r="I30" s="9">
        <v>0</v>
      </c>
      <c r="J30" s="9">
        <v>0</v>
      </c>
    </row>
    <row r="31" spans="1:10" x14ac:dyDescent="0.2">
      <c r="B31" s="2" t="s">
        <v>41</v>
      </c>
      <c r="C31" s="2" t="s">
        <v>42</v>
      </c>
      <c r="D31" s="2">
        <v>36</v>
      </c>
      <c r="E31" s="2">
        <v>0</v>
      </c>
      <c r="F31" s="5">
        <f t="shared" si="2"/>
        <v>36</v>
      </c>
      <c r="G31" s="8">
        <f t="shared" si="4"/>
        <v>26.558823529411764</v>
      </c>
      <c r="H31" s="8">
        <f t="shared" si="5"/>
        <v>0</v>
      </c>
      <c r="I31" s="9">
        <f t="shared" si="6"/>
        <v>2.4759948096885811</v>
      </c>
      <c r="J31" s="9">
        <v>0</v>
      </c>
    </row>
    <row r="32" spans="1:10" x14ac:dyDescent="0.2">
      <c r="C32" s="2" t="s">
        <v>43</v>
      </c>
      <c r="D32" s="2">
        <v>81</v>
      </c>
      <c r="E32" s="2">
        <v>68</v>
      </c>
      <c r="F32" s="5">
        <f t="shared" si="2"/>
        <v>149</v>
      </c>
      <c r="G32" s="8">
        <f t="shared" si="4"/>
        <v>109.92401960784314</v>
      </c>
      <c r="H32" s="8">
        <f t="shared" si="5"/>
        <v>50.166666666666664</v>
      </c>
      <c r="I32" s="9">
        <f t="shared" si="6"/>
        <v>10.328381608332027</v>
      </c>
      <c r="J32" s="9">
        <f t="shared" si="6"/>
        <v>4.6768790849673216</v>
      </c>
    </row>
    <row r="33" spans="2:10" x14ac:dyDescent="0.2">
      <c r="C33" s="2" t="s">
        <v>44</v>
      </c>
      <c r="D33" s="2">
        <v>13</v>
      </c>
      <c r="E33" s="2">
        <v>0</v>
      </c>
      <c r="F33" s="5">
        <f t="shared" si="2"/>
        <v>13</v>
      </c>
      <c r="G33" s="8">
        <f t="shared" si="4"/>
        <v>9.5906862745098032</v>
      </c>
      <c r="H33" s="8">
        <f t="shared" si="5"/>
        <v>0</v>
      </c>
      <c r="I33" s="9">
        <f t="shared" si="6"/>
        <v>0.89410923683198817</v>
      </c>
      <c r="J33" s="9">
        <v>0</v>
      </c>
    </row>
    <row r="34" spans="2:10" x14ac:dyDescent="0.2">
      <c r="C34" s="2" t="s">
        <v>45</v>
      </c>
      <c r="D34" s="2">
        <v>2</v>
      </c>
      <c r="E34" s="2">
        <v>1</v>
      </c>
      <c r="F34" s="5">
        <f t="shared" si="2"/>
        <v>3</v>
      </c>
      <c r="G34" s="8">
        <f t="shared" si="4"/>
        <v>2.2132352941176472</v>
      </c>
      <c r="H34" s="8">
        <f t="shared" si="5"/>
        <v>0.73774509803921573</v>
      </c>
      <c r="I34" s="9">
        <f t="shared" si="6"/>
        <v>2.2734645328719751E-2</v>
      </c>
      <c r="J34" s="9">
        <f t="shared" si="6"/>
        <v>6.8777633602460572E-2</v>
      </c>
    </row>
    <row r="35" spans="2:10" x14ac:dyDescent="0.2">
      <c r="C35" s="2" t="s">
        <v>46</v>
      </c>
      <c r="D35" s="2">
        <v>60</v>
      </c>
      <c r="E35" s="2">
        <v>20</v>
      </c>
      <c r="F35" s="5">
        <f t="shared" si="2"/>
        <v>80</v>
      </c>
      <c r="G35" s="8">
        <f t="shared" si="4"/>
        <v>59.019607843137258</v>
      </c>
      <c r="H35" s="8">
        <f t="shared" si="5"/>
        <v>14.754901960784315</v>
      </c>
      <c r="I35" s="9">
        <f t="shared" si="6"/>
        <v>1.6019479687299644E-2</v>
      </c>
      <c r="J35" s="9">
        <f t="shared" si="6"/>
        <v>1.3755526720492113</v>
      </c>
    </row>
    <row r="36" spans="2:10" x14ac:dyDescent="0.2">
      <c r="B36" s="2" t="s">
        <v>47</v>
      </c>
      <c r="C36" s="2" t="s">
        <v>48</v>
      </c>
      <c r="D36" s="2">
        <v>6</v>
      </c>
      <c r="E36" s="2">
        <v>3</v>
      </c>
      <c r="F36" s="5">
        <f t="shared" si="2"/>
        <v>9</v>
      </c>
      <c r="G36" s="8">
        <f t="shared" si="4"/>
        <v>6.6397058823529411</v>
      </c>
      <c r="H36" s="8">
        <f t="shared" si="5"/>
        <v>2.2132352941176472</v>
      </c>
      <c r="I36" s="9">
        <f t="shared" si="6"/>
        <v>6.8203935986159162E-2</v>
      </c>
      <c r="J36" s="9">
        <f t="shared" si="6"/>
        <v>0.20633290080738173</v>
      </c>
    </row>
    <row r="37" spans="2:10" x14ac:dyDescent="0.2">
      <c r="C37" s="2" t="s">
        <v>49</v>
      </c>
      <c r="D37" s="2">
        <v>9</v>
      </c>
      <c r="E37" s="2">
        <v>0</v>
      </c>
      <c r="F37" s="5">
        <f t="shared" si="2"/>
        <v>9</v>
      </c>
      <c r="G37" s="8">
        <f t="shared" ref="G37:G38" si="7">(($D$39)*F37)/$F$39</f>
        <v>6.6397058823529411</v>
      </c>
      <c r="H37" s="8">
        <f t="shared" si="5"/>
        <v>0</v>
      </c>
      <c r="I37" s="9">
        <f t="shared" si="6"/>
        <v>0.61899870242214527</v>
      </c>
      <c r="J37" s="9">
        <v>0</v>
      </c>
    </row>
    <row r="38" spans="2:10" x14ac:dyDescent="0.2">
      <c r="C38" s="2" t="s">
        <v>50</v>
      </c>
      <c r="D38" s="2">
        <v>0</v>
      </c>
      <c r="E38" s="2">
        <v>0</v>
      </c>
      <c r="F38" s="5">
        <f t="shared" si="2"/>
        <v>0</v>
      </c>
      <c r="G38" s="8">
        <f t="shared" si="7"/>
        <v>0</v>
      </c>
      <c r="H38" s="8">
        <f t="shared" si="5"/>
        <v>0</v>
      </c>
      <c r="I38" s="9">
        <v>0</v>
      </c>
      <c r="J38" s="9">
        <v>0</v>
      </c>
    </row>
    <row r="39" spans="2:10" x14ac:dyDescent="0.2">
      <c r="D39" s="5">
        <f>SUM(D21:D38)</f>
        <v>301</v>
      </c>
      <c r="E39" s="5">
        <f>SUM(E21:E38)</f>
        <v>107</v>
      </c>
      <c r="F39" s="5">
        <f>SUM(F21:F38)</f>
        <v>408</v>
      </c>
      <c r="G39" s="11"/>
      <c r="H39" s="11"/>
      <c r="I39" s="10">
        <f>SUM(I21:I38)</f>
        <v>17.649632283635952</v>
      </c>
      <c r="J39" s="10">
        <f>SUM(J21:J38)</f>
        <v>7.359206795463284</v>
      </c>
    </row>
    <row r="40" spans="2:10" x14ac:dyDescent="0.2">
      <c r="I40" s="10"/>
      <c r="J40" s="10"/>
    </row>
  </sheetData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K27"/>
  <sheetViews>
    <sheetView zoomScale="60" zoomScaleNormal="60" workbookViewId="0">
      <selection activeCell="O34" sqref="O34"/>
    </sheetView>
  </sheetViews>
  <sheetFormatPr baseColWidth="10" defaultColWidth="11.42578125" defaultRowHeight="15" x14ac:dyDescent="0.25"/>
  <sheetData>
    <row r="8" spans="2:11" x14ac:dyDescent="0.25">
      <c r="B8" t="s">
        <v>53</v>
      </c>
      <c r="G8">
        <v>0</v>
      </c>
      <c r="H8" t="s">
        <v>54</v>
      </c>
      <c r="J8">
        <v>15</v>
      </c>
    </row>
    <row r="9" spans="2:11" x14ac:dyDescent="0.25">
      <c r="C9" t="s">
        <v>28</v>
      </c>
      <c r="D9" t="s">
        <v>29</v>
      </c>
      <c r="E9">
        <v>29</v>
      </c>
      <c r="F9">
        <v>1</v>
      </c>
      <c r="G9">
        <v>30</v>
      </c>
      <c r="H9">
        <v>22.132352941176471</v>
      </c>
      <c r="I9">
        <v>0.73774509803921573</v>
      </c>
      <c r="J9">
        <v>1.6263646939506022</v>
      </c>
      <c r="K9">
        <v>6.8777633602460572E-2</v>
      </c>
    </row>
    <row r="10" spans="2:11" x14ac:dyDescent="0.25">
      <c r="D10" t="s">
        <v>30</v>
      </c>
      <c r="E10">
        <v>3</v>
      </c>
      <c r="F10">
        <v>1</v>
      </c>
      <c r="G10">
        <v>4</v>
      </c>
      <c r="H10">
        <v>2.9509803921568629</v>
      </c>
      <c r="I10">
        <v>0.73774509803921573</v>
      </c>
      <c r="J10">
        <v>8.0097398436498218E-4</v>
      </c>
      <c r="K10">
        <v>6.8777633602460572E-2</v>
      </c>
    </row>
    <row r="11" spans="2:11" x14ac:dyDescent="0.25">
      <c r="D11" t="s">
        <v>31</v>
      </c>
      <c r="E11">
        <v>5</v>
      </c>
      <c r="F11">
        <v>0</v>
      </c>
      <c r="G11">
        <v>5</v>
      </c>
      <c r="H11">
        <v>3.6887254901960786</v>
      </c>
      <c r="I11">
        <v>0</v>
      </c>
      <c r="J11">
        <v>0.34388816801230282</v>
      </c>
      <c r="K11">
        <v>0</v>
      </c>
    </row>
    <row r="12" spans="2:11" x14ac:dyDescent="0.25">
      <c r="D12" t="s">
        <v>32</v>
      </c>
      <c r="E12">
        <v>54</v>
      </c>
      <c r="F12">
        <v>9</v>
      </c>
      <c r="G12">
        <v>63</v>
      </c>
      <c r="H12">
        <v>46.477941176470587</v>
      </c>
      <c r="I12">
        <v>6.6397058823529411</v>
      </c>
      <c r="J12">
        <v>1.0478031286043832</v>
      </c>
      <c r="K12">
        <v>0.61899870242214527</v>
      </c>
    </row>
    <row r="13" spans="2:11" x14ac:dyDescent="0.25">
      <c r="C13" t="s">
        <v>33</v>
      </c>
      <c r="D13" t="s">
        <v>34</v>
      </c>
      <c r="E13">
        <v>0</v>
      </c>
      <c r="F13">
        <v>2</v>
      </c>
      <c r="G13">
        <v>2</v>
      </c>
      <c r="H13">
        <v>1.4754901960784315</v>
      </c>
      <c r="I13">
        <v>1.4754901960784315</v>
      </c>
      <c r="J13">
        <v>0</v>
      </c>
      <c r="K13">
        <v>0.13755526720492114</v>
      </c>
    </row>
    <row r="14" spans="2:11" x14ac:dyDescent="0.25">
      <c r="D14" t="s">
        <v>35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</row>
    <row r="15" spans="2:11" x14ac:dyDescent="0.25">
      <c r="D15" t="s">
        <v>36</v>
      </c>
      <c r="E15">
        <v>2</v>
      </c>
      <c r="F15">
        <v>0</v>
      </c>
      <c r="G15">
        <v>2</v>
      </c>
      <c r="H15">
        <v>1.4754901960784315</v>
      </c>
      <c r="I15">
        <v>0</v>
      </c>
      <c r="J15">
        <v>0.13755526720492114</v>
      </c>
      <c r="K15">
        <v>0</v>
      </c>
    </row>
    <row r="16" spans="2:11" x14ac:dyDescent="0.25">
      <c r="C16" t="s">
        <v>37</v>
      </c>
      <c r="D16" t="s">
        <v>38</v>
      </c>
      <c r="E16">
        <v>0</v>
      </c>
      <c r="F16">
        <v>2</v>
      </c>
      <c r="G16">
        <v>2</v>
      </c>
      <c r="H16">
        <v>1.4754901960784315</v>
      </c>
      <c r="I16">
        <v>1.4754901960784315</v>
      </c>
      <c r="J16">
        <v>0</v>
      </c>
      <c r="K16">
        <v>0.13755526720492114</v>
      </c>
    </row>
    <row r="17" spans="3:11" x14ac:dyDescent="0.25">
      <c r="D17" t="s">
        <v>39</v>
      </c>
      <c r="E17">
        <v>1</v>
      </c>
      <c r="F17">
        <v>0</v>
      </c>
      <c r="G17">
        <v>1</v>
      </c>
      <c r="H17">
        <v>0.73774509803921573</v>
      </c>
      <c r="I17">
        <v>0</v>
      </c>
      <c r="J17">
        <v>6.8777633602460572E-2</v>
      </c>
      <c r="K17">
        <v>0</v>
      </c>
    </row>
    <row r="18" spans="3:11" x14ac:dyDescent="0.25">
      <c r="D18" t="s">
        <v>40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</row>
    <row r="19" spans="3:11" x14ac:dyDescent="0.25">
      <c r="C19" t="s">
        <v>41</v>
      </c>
      <c r="D19" t="s">
        <v>42</v>
      </c>
      <c r="E19">
        <v>36</v>
      </c>
      <c r="F19">
        <v>0</v>
      </c>
      <c r="G19">
        <v>36</v>
      </c>
      <c r="H19">
        <v>26.558823529411764</v>
      </c>
      <c r="I19">
        <v>0</v>
      </c>
      <c r="J19">
        <v>2.4759948096885811</v>
      </c>
      <c r="K19">
        <v>0</v>
      </c>
    </row>
    <row r="20" spans="3:11" x14ac:dyDescent="0.25">
      <c r="D20" t="s">
        <v>43</v>
      </c>
      <c r="E20">
        <v>81</v>
      </c>
      <c r="F20">
        <v>68</v>
      </c>
      <c r="G20">
        <v>149</v>
      </c>
      <c r="H20">
        <v>109.92401960784314</v>
      </c>
      <c r="I20">
        <v>50.166666666666664</v>
      </c>
      <c r="J20">
        <v>10.328381608332027</v>
      </c>
      <c r="K20">
        <v>4.6768790849673216</v>
      </c>
    </row>
    <row r="21" spans="3:11" x14ac:dyDescent="0.25">
      <c r="D21" t="s">
        <v>44</v>
      </c>
      <c r="E21">
        <v>13</v>
      </c>
      <c r="F21">
        <v>0</v>
      </c>
      <c r="G21">
        <v>13</v>
      </c>
      <c r="H21">
        <v>9.5906862745098032</v>
      </c>
      <c r="I21">
        <v>0</v>
      </c>
      <c r="J21">
        <v>0.89410923683198817</v>
      </c>
      <c r="K21">
        <v>0</v>
      </c>
    </row>
    <row r="22" spans="3:11" x14ac:dyDescent="0.25">
      <c r="D22" t="s">
        <v>45</v>
      </c>
      <c r="E22">
        <v>2</v>
      </c>
      <c r="F22">
        <v>1</v>
      </c>
      <c r="G22">
        <v>3</v>
      </c>
      <c r="H22">
        <v>2.2132352941176472</v>
      </c>
      <c r="I22">
        <v>0.73774509803921573</v>
      </c>
      <c r="J22">
        <v>2.2734645328719751E-2</v>
      </c>
      <c r="K22">
        <v>6.8777633602460572E-2</v>
      </c>
    </row>
    <row r="23" spans="3:11" x14ac:dyDescent="0.25">
      <c r="D23" t="s">
        <v>46</v>
      </c>
      <c r="E23">
        <v>60</v>
      </c>
      <c r="F23">
        <v>20</v>
      </c>
      <c r="G23">
        <v>80</v>
      </c>
      <c r="H23">
        <v>59.019607843137258</v>
      </c>
      <c r="I23">
        <v>14.754901960784315</v>
      </c>
      <c r="J23">
        <v>1.6019479687299644E-2</v>
      </c>
      <c r="K23">
        <v>1.3755526720492113</v>
      </c>
    </row>
    <row r="24" spans="3:11" x14ac:dyDescent="0.25">
      <c r="C24" t="s">
        <v>47</v>
      </c>
      <c r="D24" t="s">
        <v>48</v>
      </c>
      <c r="E24">
        <v>6</v>
      </c>
      <c r="F24">
        <v>3</v>
      </c>
      <c r="G24">
        <v>9</v>
      </c>
      <c r="H24">
        <v>6.6397058823529411</v>
      </c>
      <c r="I24">
        <v>2.2132352941176472</v>
      </c>
      <c r="J24">
        <v>6.8203935986159162E-2</v>
      </c>
      <c r="K24">
        <v>0.20633290080738173</v>
      </c>
    </row>
    <row r="25" spans="3:11" x14ac:dyDescent="0.25">
      <c r="D25" t="s">
        <v>49</v>
      </c>
      <c r="E25">
        <v>9</v>
      </c>
      <c r="F25">
        <v>0</v>
      </c>
      <c r="G25">
        <v>9</v>
      </c>
      <c r="H25">
        <v>6.6397058823529411</v>
      </c>
      <c r="I25">
        <v>0</v>
      </c>
      <c r="J25">
        <v>0.61899870242214527</v>
      </c>
      <c r="K25">
        <v>0</v>
      </c>
    </row>
    <row r="26" spans="3:11" x14ac:dyDescent="0.25">
      <c r="D26" t="s">
        <v>50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</row>
    <row r="27" spans="3:11" x14ac:dyDescent="0.25">
      <c r="E27">
        <v>301</v>
      </c>
      <c r="F27">
        <v>107</v>
      </c>
      <c r="G27">
        <v>408</v>
      </c>
      <c r="J27">
        <v>17.649632283635952</v>
      </c>
      <c r="K27">
        <v>7.359206795463284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zoomScale="40" zoomScaleNormal="40" workbookViewId="0">
      <selection activeCell="A20" sqref="A20:L39"/>
    </sheetView>
  </sheetViews>
  <sheetFormatPr baseColWidth="10" defaultColWidth="11.42578125" defaultRowHeight="15" x14ac:dyDescent="0.25"/>
  <cols>
    <col min="1" max="1" width="5" style="69" customWidth="1"/>
    <col min="2" max="2" width="4.42578125" style="2" customWidth="1"/>
    <col min="3" max="3" width="15.7109375" style="2" customWidth="1"/>
    <col min="4" max="5" width="7.7109375" style="2" customWidth="1"/>
    <col min="6" max="6" width="7.7109375" style="5" customWidth="1"/>
    <col min="7" max="8" width="11.42578125" style="2" customWidth="1"/>
    <col min="9" max="9" width="11.7109375" style="9" customWidth="1"/>
    <col min="10" max="10" width="9.7109375" style="9" customWidth="1"/>
    <col min="11" max="12" width="5.85546875" style="2" customWidth="1"/>
    <col min="13" max="16384" width="11.42578125" style="2"/>
  </cols>
  <sheetData>
    <row r="1" spans="1:12" s="5" customFormat="1" x14ac:dyDescent="0.25">
      <c r="A1" s="67"/>
      <c r="B1" s="70"/>
      <c r="C1" s="63"/>
      <c r="D1" s="63" t="s">
        <v>1</v>
      </c>
      <c r="E1" s="63" t="s">
        <v>2</v>
      </c>
      <c r="F1" s="63"/>
      <c r="G1" s="63"/>
      <c r="H1" s="63"/>
      <c r="I1" s="64"/>
      <c r="J1" s="64"/>
      <c r="K1" s="63" t="s">
        <v>56</v>
      </c>
      <c r="L1" s="65" t="s">
        <v>57</v>
      </c>
    </row>
    <row r="2" spans="1:12" s="5" customFormat="1" x14ac:dyDescent="0.25">
      <c r="A2" s="68" t="s">
        <v>0</v>
      </c>
      <c r="B2" s="71"/>
      <c r="C2" s="59">
        <f>D2+E2</f>
        <v>67909</v>
      </c>
      <c r="D2" s="59">
        <v>58368</v>
      </c>
      <c r="E2" s="59">
        <v>9541</v>
      </c>
      <c r="F2" s="19" t="s">
        <v>3</v>
      </c>
      <c r="G2" s="46" t="s">
        <v>1</v>
      </c>
      <c r="H2" s="46" t="s">
        <v>2</v>
      </c>
      <c r="I2" s="47" t="s">
        <v>1</v>
      </c>
      <c r="J2" s="47" t="s">
        <v>2</v>
      </c>
      <c r="K2" s="17"/>
      <c r="L2" s="66"/>
    </row>
    <row r="3" spans="1:12" s="5" customFormat="1" ht="12.75" x14ac:dyDescent="0.2">
      <c r="A3" s="110" t="s">
        <v>4</v>
      </c>
      <c r="B3" s="16"/>
      <c r="C3" s="17"/>
      <c r="D3" s="17"/>
      <c r="E3" s="17"/>
      <c r="F3" s="17"/>
      <c r="G3" s="46"/>
      <c r="H3" s="46" t="s">
        <v>5</v>
      </c>
      <c r="I3" s="47" t="s">
        <v>6</v>
      </c>
      <c r="J3" s="47"/>
      <c r="K3" s="17"/>
      <c r="L3" s="66"/>
    </row>
    <row r="4" spans="1:12" ht="12.75" customHeight="1" x14ac:dyDescent="0.2">
      <c r="A4" s="111"/>
      <c r="B4" s="107" t="s">
        <v>7</v>
      </c>
      <c r="C4" s="16" t="s">
        <v>8</v>
      </c>
      <c r="D4" s="16">
        <v>12</v>
      </c>
      <c r="E4" s="16">
        <v>8</v>
      </c>
      <c r="F4" s="17">
        <f>SUM(D4:E4)</f>
        <v>20</v>
      </c>
      <c r="G4" s="20">
        <f t="shared" ref="G4:G18" si="0">($D$19*F4)/$F$19</f>
        <v>16.983729662077597</v>
      </c>
      <c r="H4" s="20">
        <f t="shared" ref="H4:H18" si="1">($E$19*F4/$F$19)</f>
        <v>3.016270337922403</v>
      </c>
      <c r="I4" s="18">
        <f>((D4-G4)^2)/D4</f>
        <v>2.0697967787226728</v>
      </c>
      <c r="J4" s="18">
        <f>((E4-H4)^2)/E4</f>
        <v>3.1046951680840094</v>
      </c>
      <c r="K4" s="72">
        <f>D4/F4</f>
        <v>0.6</v>
      </c>
      <c r="L4" s="73">
        <f>E4/F4</f>
        <v>0.4</v>
      </c>
    </row>
    <row r="5" spans="1:12" ht="12.75" customHeight="1" x14ac:dyDescent="0.2">
      <c r="A5" s="111"/>
      <c r="B5" s="108"/>
      <c r="C5" s="16" t="s">
        <v>9</v>
      </c>
      <c r="D5" s="16">
        <v>54</v>
      </c>
      <c r="E5" s="16">
        <v>8</v>
      </c>
      <c r="F5" s="17">
        <f t="shared" ref="F5:F38" si="2">SUM(D5:E5)</f>
        <v>62</v>
      </c>
      <c r="G5" s="20">
        <f t="shared" si="0"/>
        <v>52.64956195244055</v>
      </c>
      <c r="H5" s="20">
        <f t="shared" si="1"/>
        <v>9.3504380475594502</v>
      </c>
      <c r="I5" s="18">
        <f t="shared" ref="I5:J17" si="3">((D5-G5)^2)/D5</f>
        <v>3.3771905931410738E-2</v>
      </c>
      <c r="J5" s="18">
        <f t="shared" si="3"/>
        <v>0.22796036503702247</v>
      </c>
      <c r="K5" s="72">
        <f t="shared" ref="K5:K37" si="4">D5/F5</f>
        <v>0.87096774193548387</v>
      </c>
      <c r="L5" s="73">
        <f t="shared" ref="L5:L37" si="5">E5/F5</f>
        <v>0.12903225806451613</v>
      </c>
    </row>
    <row r="6" spans="1:12" ht="12.75" customHeight="1" x14ac:dyDescent="0.2">
      <c r="A6" s="111"/>
      <c r="B6" s="108"/>
      <c r="C6" s="16" t="s">
        <v>10</v>
      </c>
      <c r="D6" s="16">
        <v>17</v>
      </c>
      <c r="E6" s="16">
        <v>8</v>
      </c>
      <c r="F6" s="17">
        <f t="shared" si="2"/>
        <v>25</v>
      </c>
      <c r="G6" s="20">
        <f t="shared" si="0"/>
        <v>21.229662077596995</v>
      </c>
      <c r="H6" s="20">
        <f t="shared" si="1"/>
        <v>3.7703379224030038</v>
      </c>
      <c r="I6" s="18">
        <f t="shared" si="3"/>
        <v>1.0523553700389485</v>
      </c>
      <c r="J6" s="18">
        <f t="shared" si="3"/>
        <v>2.2362551613327679</v>
      </c>
      <c r="K6" s="72">
        <f t="shared" si="4"/>
        <v>0.68</v>
      </c>
      <c r="L6" s="73">
        <f t="shared" si="5"/>
        <v>0.32</v>
      </c>
    </row>
    <row r="7" spans="1:12" ht="12.75" customHeight="1" x14ac:dyDescent="0.2">
      <c r="A7" s="111"/>
      <c r="B7" s="109"/>
      <c r="C7" s="16" t="s">
        <v>11</v>
      </c>
      <c r="D7" s="16">
        <v>1160</v>
      </c>
      <c r="E7" s="16">
        <v>192</v>
      </c>
      <c r="F7" s="17">
        <f t="shared" si="2"/>
        <v>1352</v>
      </c>
      <c r="G7" s="20">
        <f t="shared" si="0"/>
        <v>1148.1001251564455</v>
      </c>
      <c r="H7" s="20">
        <f t="shared" si="1"/>
        <v>203.89987484355444</v>
      </c>
      <c r="I7" s="18">
        <f t="shared" si="3"/>
        <v>0.12207501835539702</v>
      </c>
      <c r="J7" s="18">
        <f t="shared" si="3"/>
        <v>0.73753656923052013</v>
      </c>
      <c r="K7" s="72">
        <f t="shared" si="4"/>
        <v>0.85798816568047342</v>
      </c>
      <c r="L7" s="73">
        <f t="shared" si="5"/>
        <v>0.14201183431952663</v>
      </c>
    </row>
    <row r="8" spans="1:12" ht="12.75" customHeight="1" x14ac:dyDescent="0.2">
      <c r="A8" s="111"/>
      <c r="B8" s="107" t="s">
        <v>12</v>
      </c>
      <c r="C8" s="16" t="s">
        <v>13</v>
      </c>
      <c r="D8" s="16">
        <v>3</v>
      </c>
      <c r="E8" s="16">
        <v>5</v>
      </c>
      <c r="F8" s="17">
        <f t="shared" si="2"/>
        <v>8</v>
      </c>
      <c r="G8" s="20">
        <f t="shared" si="0"/>
        <v>6.7934918648310392</v>
      </c>
      <c r="H8" s="20">
        <f t="shared" si="1"/>
        <v>1.2065081351689613</v>
      </c>
      <c r="I8" s="18">
        <f t="shared" si="3"/>
        <v>4.7968601761797585</v>
      </c>
      <c r="J8" s="18">
        <f t="shared" si="3"/>
        <v>2.8781161057078544</v>
      </c>
      <c r="K8" s="72">
        <f t="shared" si="4"/>
        <v>0.375</v>
      </c>
      <c r="L8" s="73">
        <f t="shared" si="5"/>
        <v>0.625</v>
      </c>
    </row>
    <row r="9" spans="1:12" ht="12.75" customHeight="1" x14ac:dyDescent="0.2">
      <c r="A9" s="111"/>
      <c r="B9" s="108"/>
      <c r="C9" s="16" t="s">
        <v>14</v>
      </c>
      <c r="D9" s="16">
        <v>1</v>
      </c>
      <c r="E9" s="16">
        <v>1</v>
      </c>
      <c r="F9" s="17">
        <f t="shared" si="2"/>
        <v>2</v>
      </c>
      <c r="G9" s="20">
        <f t="shared" si="0"/>
        <v>1.6983729662077598</v>
      </c>
      <c r="H9" s="20">
        <f t="shared" si="1"/>
        <v>0.30162703379224032</v>
      </c>
      <c r="I9" s="18">
        <f t="shared" si="3"/>
        <v>0.48772479992982481</v>
      </c>
      <c r="J9" s="18">
        <f t="shared" si="3"/>
        <v>0.48772479992982465</v>
      </c>
      <c r="K9" s="72">
        <f t="shared" si="4"/>
        <v>0.5</v>
      </c>
      <c r="L9" s="73">
        <f t="shared" si="5"/>
        <v>0.5</v>
      </c>
    </row>
    <row r="10" spans="1:12" ht="12.75" customHeight="1" x14ac:dyDescent="0.2">
      <c r="A10" s="111"/>
      <c r="B10" s="109"/>
      <c r="C10" s="16" t="s">
        <v>15</v>
      </c>
      <c r="D10" s="16">
        <v>5</v>
      </c>
      <c r="E10" s="16">
        <v>0</v>
      </c>
      <c r="F10" s="17">
        <f t="shared" si="2"/>
        <v>5</v>
      </c>
      <c r="G10" s="20">
        <f t="shared" si="0"/>
        <v>4.2459324155193992</v>
      </c>
      <c r="H10" s="20">
        <f t="shared" si="1"/>
        <v>0.75406758448060074</v>
      </c>
      <c r="I10" s="18">
        <f t="shared" si="3"/>
        <v>0.11372358439288162</v>
      </c>
      <c r="J10" s="18">
        <v>0</v>
      </c>
      <c r="K10" s="72">
        <f t="shared" si="4"/>
        <v>1</v>
      </c>
      <c r="L10" s="73">
        <f t="shared" si="5"/>
        <v>0</v>
      </c>
    </row>
    <row r="11" spans="1:12" ht="12.75" customHeight="1" x14ac:dyDescent="0.2">
      <c r="A11" s="111"/>
      <c r="B11" s="107" t="s">
        <v>16</v>
      </c>
      <c r="C11" s="16" t="s">
        <v>17</v>
      </c>
      <c r="D11" s="16">
        <v>13</v>
      </c>
      <c r="E11" s="16">
        <v>1</v>
      </c>
      <c r="F11" s="17">
        <f t="shared" si="2"/>
        <v>14</v>
      </c>
      <c r="G11" s="20">
        <f t="shared" si="0"/>
        <v>11.888610763454318</v>
      </c>
      <c r="H11" s="20">
        <f t="shared" si="1"/>
        <v>2.1113892365456821</v>
      </c>
      <c r="I11" s="18">
        <f t="shared" si="3"/>
        <v>9.5014310393045628E-2</v>
      </c>
      <c r="J11" s="18">
        <f t="shared" si="3"/>
        <v>1.2351860351095942</v>
      </c>
      <c r="K11" s="72">
        <f t="shared" si="4"/>
        <v>0.9285714285714286</v>
      </c>
      <c r="L11" s="73">
        <f t="shared" si="5"/>
        <v>7.1428571428571425E-2</v>
      </c>
    </row>
    <row r="12" spans="1:12" ht="12.75" customHeight="1" x14ac:dyDescent="0.2">
      <c r="A12" s="111"/>
      <c r="B12" s="108"/>
      <c r="C12" s="16" t="s">
        <v>18</v>
      </c>
      <c r="D12" s="16">
        <v>0</v>
      </c>
      <c r="E12" s="16">
        <v>3</v>
      </c>
      <c r="F12" s="17">
        <f t="shared" si="2"/>
        <v>3</v>
      </c>
      <c r="G12" s="20">
        <f t="shared" si="0"/>
        <v>2.5475594493116396</v>
      </c>
      <c r="H12" s="20">
        <f t="shared" si="1"/>
        <v>0.45244055068836048</v>
      </c>
      <c r="I12" s="18">
        <v>0</v>
      </c>
      <c r="J12" s="18">
        <f t="shared" si="3"/>
        <v>2.1633530492590078</v>
      </c>
      <c r="K12" s="72">
        <f t="shared" si="4"/>
        <v>0</v>
      </c>
      <c r="L12" s="73">
        <f t="shared" si="5"/>
        <v>1</v>
      </c>
    </row>
    <row r="13" spans="1:12" ht="12.75" customHeight="1" x14ac:dyDescent="0.2">
      <c r="A13" s="111"/>
      <c r="B13" s="109"/>
      <c r="C13" s="16" t="s">
        <v>19</v>
      </c>
      <c r="D13" s="16">
        <v>18</v>
      </c>
      <c r="E13" s="16">
        <v>3</v>
      </c>
      <c r="F13" s="17">
        <f t="shared" si="2"/>
        <v>21</v>
      </c>
      <c r="G13" s="20">
        <f t="shared" si="0"/>
        <v>17.832916145181478</v>
      </c>
      <c r="H13" s="20">
        <f t="shared" si="1"/>
        <v>3.1670838548185229</v>
      </c>
      <c r="I13" s="18">
        <f t="shared" si="3"/>
        <v>1.5509452522787116E-3</v>
      </c>
      <c r="J13" s="18">
        <f t="shared" si="3"/>
        <v>9.3056715136724186E-3</v>
      </c>
      <c r="K13" s="72">
        <f t="shared" si="4"/>
        <v>0.8571428571428571</v>
      </c>
      <c r="L13" s="73">
        <f t="shared" si="5"/>
        <v>0.14285714285714285</v>
      </c>
    </row>
    <row r="14" spans="1:12" ht="12.75" customHeight="1" x14ac:dyDescent="0.2">
      <c r="A14" s="111"/>
      <c r="B14" s="107" t="s">
        <v>20</v>
      </c>
      <c r="C14" s="16" t="s">
        <v>21</v>
      </c>
      <c r="D14" s="16">
        <v>13</v>
      </c>
      <c r="E14" s="16">
        <v>2</v>
      </c>
      <c r="F14" s="17">
        <f t="shared" si="2"/>
        <v>15</v>
      </c>
      <c r="G14" s="20">
        <f t="shared" si="0"/>
        <v>12.737797246558198</v>
      </c>
      <c r="H14" s="20">
        <f t="shared" si="1"/>
        <v>2.2622027534418021</v>
      </c>
      <c r="I14" s="18">
        <f t="shared" si="3"/>
        <v>5.2884833778817095E-3</v>
      </c>
      <c r="J14" s="18">
        <f t="shared" si="3"/>
        <v>3.4375141956231231E-2</v>
      </c>
      <c r="K14" s="72">
        <f t="shared" si="4"/>
        <v>0.8666666666666667</v>
      </c>
      <c r="L14" s="73">
        <f t="shared" si="5"/>
        <v>0.13333333333333333</v>
      </c>
    </row>
    <row r="15" spans="1:12" ht="12.75" customHeight="1" x14ac:dyDescent="0.2">
      <c r="A15" s="111"/>
      <c r="B15" s="109"/>
      <c r="C15" s="16" t="s">
        <v>22</v>
      </c>
      <c r="D15" s="16">
        <v>16</v>
      </c>
      <c r="E15" s="16">
        <v>0</v>
      </c>
      <c r="F15" s="17">
        <f t="shared" si="2"/>
        <v>16</v>
      </c>
      <c r="G15" s="20">
        <f t="shared" si="0"/>
        <v>13.586983729662078</v>
      </c>
      <c r="H15" s="20">
        <f t="shared" si="1"/>
        <v>2.4130162703379225</v>
      </c>
      <c r="I15" s="18">
        <f t="shared" si="3"/>
        <v>0.36391547005722086</v>
      </c>
      <c r="J15" s="18">
        <v>0</v>
      </c>
      <c r="K15" s="72">
        <f t="shared" si="4"/>
        <v>1</v>
      </c>
      <c r="L15" s="73">
        <f t="shared" si="5"/>
        <v>0</v>
      </c>
    </row>
    <row r="16" spans="1:12" ht="12.75" customHeight="1" x14ac:dyDescent="0.2">
      <c r="A16" s="111"/>
      <c r="B16" s="107" t="s">
        <v>23</v>
      </c>
      <c r="C16" s="16" t="s">
        <v>24</v>
      </c>
      <c r="D16" s="16">
        <v>2</v>
      </c>
      <c r="E16" s="16">
        <v>1</v>
      </c>
      <c r="F16" s="17">
        <f t="shared" si="2"/>
        <v>3</v>
      </c>
      <c r="G16" s="20">
        <f t="shared" si="0"/>
        <v>2.5475594493116396</v>
      </c>
      <c r="H16" s="20">
        <f t="shared" si="1"/>
        <v>0.45244055068836048</v>
      </c>
      <c r="I16" s="18">
        <f t="shared" si="3"/>
        <v>0.149910675265233</v>
      </c>
      <c r="J16" s="18">
        <f t="shared" si="3"/>
        <v>0.29982135053046599</v>
      </c>
      <c r="K16" s="72">
        <f t="shared" si="4"/>
        <v>0.66666666666666663</v>
      </c>
      <c r="L16" s="73">
        <f t="shared" si="5"/>
        <v>0.33333333333333331</v>
      </c>
    </row>
    <row r="17" spans="1:12" ht="12.75" customHeight="1" x14ac:dyDescent="0.2">
      <c r="A17" s="111"/>
      <c r="B17" s="108"/>
      <c r="C17" s="16" t="s">
        <v>26</v>
      </c>
      <c r="D17" s="16">
        <v>42</v>
      </c>
      <c r="E17" s="16">
        <v>9</v>
      </c>
      <c r="F17" s="17">
        <f t="shared" si="2"/>
        <v>51</v>
      </c>
      <c r="G17" s="20">
        <f t="shared" si="0"/>
        <v>43.308510638297875</v>
      </c>
      <c r="H17" s="20">
        <f t="shared" si="1"/>
        <v>7.6914893617021276</v>
      </c>
      <c r="I17" s="18">
        <f t="shared" si="3"/>
        <v>4.0766668822350298E-2</v>
      </c>
      <c r="J17" s="18">
        <f t="shared" si="3"/>
        <v>0.19024445450430061</v>
      </c>
      <c r="K17" s="72">
        <f t="shared" si="4"/>
        <v>0.82352941176470584</v>
      </c>
      <c r="L17" s="73">
        <f t="shared" si="5"/>
        <v>0.17647058823529413</v>
      </c>
    </row>
    <row r="18" spans="1:12" ht="12.75" customHeight="1" x14ac:dyDescent="0.2">
      <c r="A18" s="111"/>
      <c r="B18" s="109"/>
      <c r="C18" s="16" t="s">
        <v>27</v>
      </c>
      <c r="D18" s="16">
        <v>1</v>
      </c>
      <c r="E18" s="16">
        <v>0</v>
      </c>
      <c r="F18" s="17">
        <f t="shared" si="2"/>
        <v>1</v>
      </c>
      <c r="G18" s="20">
        <f t="shared" si="0"/>
        <v>0.8491864831038799</v>
      </c>
      <c r="H18" s="20">
        <f t="shared" si="1"/>
        <v>0.15081351689612016</v>
      </c>
      <c r="I18" s="18">
        <f>((D18-G18)^2)/D18</f>
        <v>2.2744716878576304E-2</v>
      </c>
      <c r="J18" s="18">
        <v>0</v>
      </c>
      <c r="K18" s="72">
        <f t="shared" si="4"/>
        <v>1</v>
      </c>
      <c r="L18" s="73">
        <f t="shared" si="5"/>
        <v>0</v>
      </c>
    </row>
    <row r="19" spans="1:12" ht="12.75" customHeight="1" x14ac:dyDescent="0.2">
      <c r="A19" s="112"/>
      <c r="B19" s="16"/>
      <c r="C19" s="16"/>
      <c r="D19" s="17">
        <f>SUM(D4:D18)</f>
        <v>1357</v>
      </c>
      <c r="E19" s="17">
        <f>SUM(E4:E18)</f>
        <v>241</v>
      </c>
      <c r="F19" s="17">
        <f t="shared" si="2"/>
        <v>1598</v>
      </c>
      <c r="G19" s="60" t="s">
        <v>52</v>
      </c>
      <c r="H19" s="16"/>
      <c r="I19" s="61">
        <f>SUM(I4:I18)</f>
        <v>9.3554989035974767</v>
      </c>
      <c r="J19" s="61">
        <f>SUM(J4:J18)</f>
        <v>13.604573872195271</v>
      </c>
      <c r="K19" s="72"/>
      <c r="L19" s="73"/>
    </row>
    <row r="20" spans="1:12" ht="12.75" x14ac:dyDescent="0.2">
      <c r="A20" s="110" t="s">
        <v>53</v>
      </c>
      <c r="B20" s="16"/>
      <c r="C20" s="16"/>
      <c r="D20" s="16"/>
      <c r="E20" s="16"/>
      <c r="F20" s="17">
        <f t="shared" si="2"/>
        <v>0</v>
      </c>
      <c r="G20" s="60" t="s">
        <v>55</v>
      </c>
      <c r="H20" s="16"/>
      <c r="I20" s="62">
        <v>15</v>
      </c>
      <c r="J20" s="18"/>
      <c r="K20" s="72"/>
      <c r="L20" s="73"/>
    </row>
    <row r="21" spans="1:12" ht="12.75" x14ac:dyDescent="0.2">
      <c r="A21" s="111"/>
      <c r="B21" s="107" t="s">
        <v>28</v>
      </c>
      <c r="C21" s="16" t="s">
        <v>29</v>
      </c>
      <c r="D21" s="16">
        <v>29</v>
      </c>
      <c r="E21" s="16">
        <v>1</v>
      </c>
      <c r="F21" s="17">
        <f t="shared" si="2"/>
        <v>30</v>
      </c>
      <c r="G21" s="20">
        <f t="shared" ref="G21:G36" si="6">(($D$39)*F21)/$F$39</f>
        <v>22.132352941176471</v>
      </c>
      <c r="H21" s="20">
        <f>(($D$39)*E21)/$F$39</f>
        <v>0.73774509803921573</v>
      </c>
      <c r="I21" s="18">
        <f>((D21-G21)^2)/D21</f>
        <v>1.6263646939506022</v>
      </c>
      <c r="J21" s="18">
        <f>((E21-H21)^2)/E21</f>
        <v>6.8777633602460572E-2</v>
      </c>
      <c r="K21" s="72">
        <f t="shared" si="4"/>
        <v>0.96666666666666667</v>
      </c>
      <c r="L21" s="73">
        <f t="shared" si="5"/>
        <v>3.3333333333333333E-2</v>
      </c>
    </row>
    <row r="22" spans="1:12" ht="12.75" x14ac:dyDescent="0.2">
      <c r="A22" s="111"/>
      <c r="B22" s="108"/>
      <c r="C22" s="16" t="s">
        <v>30</v>
      </c>
      <c r="D22" s="16">
        <v>3</v>
      </c>
      <c r="E22" s="16">
        <v>1</v>
      </c>
      <c r="F22" s="17">
        <f t="shared" si="2"/>
        <v>4</v>
      </c>
      <c r="G22" s="20">
        <f t="shared" si="6"/>
        <v>2.9509803921568629</v>
      </c>
      <c r="H22" s="20">
        <f t="shared" ref="H22:H38" si="7">(($D$39)*E22)/$F$39</f>
        <v>0.73774509803921573</v>
      </c>
      <c r="I22" s="18">
        <f t="shared" ref="I22:J37" si="8">((D22-G22)^2)/D22</f>
        <v>8.0097398436498218E-4</v>
      </c>
      <c r="J22" s="18">
        <f t="shared" si="8"/>
        <v>6.8777633602460572E-2</v>
      </c>
      <c r="K22" s="72">
        <f t="shared" si="4"/>
        <v>0.75</v>
      </c>
      <c r="L22" s="73">
        <f t="shared" si="5"/>
        <v>0.25</v>
      </c>
    </row>
    <row r="23" spans="1:12" ht="12.75" x14ac:dyDescent="0.2">
      <c r="A23" s="111"/>
      <c r="B23" s="108"/>
      <c r="C23" s="16" t="s">
        <v>31</v>
      </c>
      <c r="D23" s="16">
        <v>5</v>
      </c>
      <c r="E23" s="16">
        <v>0</v>
      </c>
      <c r="F23" s="17">
        <f t="shared" si="2"/>
        <v>5</v>
      </c>
      <c r="G23" s="20">
        <f t="shared" si="6"/>
        <v>3.6887254901960786</v>
      </c>
      <c r="H23" s="20">
        <f t="shared" si="7"/>
        <v>0</v>
      </c>
      <c r="I23" s="18">
        <f t="shared" si="8"/>
        <v>0.34388816801230282</v>
      </c>
      <c r="J23" s="18">
        <v>0</v>
      </c>
      <c r="K23" s="72">
        <f t="shared" si="4"/>
        <v>1</v>
      </c>
      <c r="L23" s="73">
        <f t="shared" si="5"/>
        <v>0</v>
      </c>
    </row>
    <row r="24" spans="1:12" ht="12.75" x14ac:dyDescent="0.2">
      <c r="A24" s="111"/>
      <c r="B24" s="109"/>
      <c r="C24" s="16" t="s">
        <v>32</v>
      </c>
      <c r="D24" s="16">
        <v>54</v>
      </c>
      <c r="E24" s="16">
        <v>9</v>
      </c>
      <c r="F24" s="17">
        <f t="shared" si="2"/>
        <v>63</v>
      </c>
      <c r="G24" s="20">
        <f t="shared" si="6"/>
        <v>46.477941176470587</v>
      </c>
      <c r="H24" s="20">
        <f t="shared" si="7"/>
        <v>6.6397058823529411</v>
      </c>
      <c r="I24" s="18">
        <f t="shared" si="8"/>
        <v>1.0478031286043832</v>
      </c>
      <c r="J24" s="18">
        <f t="shared" si="8"/>
        <v>0.61899870242214527</v>
      </c>
      <c r="K24" s="72">
        <f t="shared" si="4"/>
        <v>0.8571428571428571</v>
      </c>
      <c r="L24" s="73">
        <f t="shared" si="5"/>
        <v>0.14285714285714285</v>
      </c>
    </row>
    <row r="25" spans="1:12" ht="12.75" x14ac:dyDescent="0.2">
      <c r="A25" s="111"/>
      <c r="B25" s="107" t="s">
        <v>33</v>
      </c>
      <c r="C25" s="16" t="s">
        <v>34</v>
      </c>
      <c r="D25" s="16">
        <v>0</v>
      </c>
      <c r="E25" s="16">
        <v>2</v>
      </c>
      <c r="F25" s="17">
        <f t="shared" si="2"/>
        <v>2</v>
      </c>
      <c r="G25" s="20">
        <f t="shared" si="6"/>
        <v>1.4754901960784315</v>
      </c>
      <c r="H25" s="20">
        <f t="shared" si="7"/>
        <v>1.4754901960784315</v>
      </c>
      <c r="I25" s="18">
        <v>0</v>
      </c>
      <c r="J25" s="18">
        <f t="shared" si="8"/>
        <v>0.13755526720492114</v>
      </c>
      <c r="K25" s="72">
        <f t="shared" si="4"/>
        <v>0</v>
      </c>
      <c r="L25" s="73">
        <f t="shared" si="5"/>
        <v>1</v>
      </c>
    </row>
    <row r="26" spans="1:12" ht="12.75" x14ac:dyDescent="0.2">
      <c r="A26" s="111"/>
      <c r="B26" s="108"/>
      <c r="C26" s="16" t="s">
        <v>35</v>
      </c>
      <c r="D26" s="16">
        <v>0</v>
      </c>
      <c r="E26" s="16">
        <v>0</v>
      </c>
      <c r="F26" s="17">
        <f t="shared" si="2"/>
        <v>0</v>
      </c>
      <c r="G26" s="20">
        <f t="shared" si="6"/>
        <v>0</v>
      </c>
      <c r="H26" s="20">
        <f t="shared" si="7"/>
        <v>0</v>
      </c>
      <c r="I26" s="18">
        <v>0</v>
      </c>
      <c r="J26" s="18">
        <v>0</v>
      </c>
      <c r="K26" s="72">
        <v>0</v>
      </c>
      <c r="L26" s="73">
        <v>0</v>
      </c>
    </row>
    <row r="27" spans="1:12" ht="12.75" x14ac:dyDescent="0.2">
      <c r="A27" s="111"/>
      <c r="B27" s="109"/>
      <c r="C27" s="16" t="s">
        <v>36</v>
      </c>
      <c r="D27" s="16">
        <v>2</v>
      </c>
      <c r="E27" s="16">
        <v>0</v>
      </c>
      <c r="F27" s="17">
        <f t="shared" si="2"/>
        <v>2</v>
      </c>
      <c r="G27" s="20">
        <f t="shared" si="6"/>
        <v>1.4754901960784315</v>
      </c>
      <c r="H27" s="20">
        <f t="shared" si="7"/>
        <v>0</v>
      </c>
      <c r="I27" s="18">
        <f t="shared" si="8"/>
        <v>0.13755526720492114</v>
      </c>
      <c r="J27" s="18">
        <v>0</v>
      </c>
      <c r="K27" s="72">
        <f t="shared" si="4"/>
        <v>1</v>
      </c>
      <c r="L27" s="73">
        <f t="shared" si="5"/>
        <v>0</v>
      </c>
    </row>
    <row r="28" spans="1:12" ht="12.75" x14ac:dyDescent="0.2">
      <c r="A28" s="111"/>
      <c r="B28" s="107" t="s">
        <v>37</v>
      </c>
      <c r="C28" s="16" t="s">
        <v>38</v>
      </c>
      <c r="D28" s="16">
        <v>0</v>
      </c>
      <c r="E28" s="16">
        <v>2</v>
      </c>
      <c r="F28" s="17">
        <f t="shared" si="2"/>
        <v>2</v>
      </c>
      <c r="G28" s="20">
        <f t="shared" si="6"/>
        <v>1.4754901960784315</v>
      </c>
      <c r="H28" s="20">
        <f t="shared" si="7"/>
        <v>1.4754901960784315</v>
      </c>
      <c r="I28" s="18">
        <v>0</v>
      </c>
      <c r="J28" s="18">
        <f t="shared" si="8"/>
        <v>0.13755526720492114</v>
      </c>
      <c r="K28" s="72">
        <f t="shared" si="4"/>
        <v>0</v>
      </c>
      <c r="L28" s="73">
        <f t="shared" si="5"/>
        <v>1</v>
      </c>
    </row>
    <row r="29" spans="1:12" ht="12.75" x14ac:dyDescent="0.2">
      <c r="A29" s="111"/>
      <c r="B29" s="108"/>
      <c r="C29" s="16" t="s">
        <v>39</v>
      </c>
      <c r="D29" s="16">
        <v>1</v>
      </c>
      <c r="E29" s="16">
        <v>0</v>
      </c>
      <c r="F29" s="17">
        <f t="shared" si="2"/>
        <v>1</v>
      </c>
      <c r="G29" s="20">
        <f t="shared" si="6"/>
        <v>0.73774509803921573</v>
      </c>
      <c r="H29" s="20">
        <f t="shared" si="7"/>
        <v>0</v>
      </c>
      <c r="I29" s="18">
        <f t="shared" si="8"/>
        <v>6.8777633602460572E-2</v>
      </c>
      <c r="J29" s="18">
        <v>0</v>
      </c>
      <c r="K29" s="72">
        <f t="shared" si="4"/>
        <v>1</v>
      </c>
      <c r="L29" s="73">
        <f t="shared" si="5"/>
        <v>0</v>
      </c>
    </row>
    <row r="30" spans="1:12" ht="12.75" x14ac:dyDescent="0.2">
      <c r="A30" s="111"/>
      <c r="B30" s="109"/>
      <c r="C30" s="16" t="s">
        <v>40</v>
      </c>
      <c r="D30" s="16">
        <v>0</v>
      </c>
      <c r="E30" s="16">
        <v>0</v>
      </c>
      <c r="F30" s="17">
        <f t="shared" si="2"/>
        <v>0</v>
      </c>
      <c r="G30" s="20">
        <f t="shared" si="6"/>
        <v>0</v>
      </c>
      <c r="H30" s="20">
        <f t="shared" si="7"/>
        <v>0</v>
      </c>
      <c r="I30" s="18">
        <v>0</v>
      </c>
      <c r="J30" s="18">
        <v>0</v>
      </c>
      <c r="K30" s="72">
        <v>0</v>
      </c>
      <c r="L30" s="73">
        <v>0</v>
      </c>
    </row>
    <row r="31" spans="1:12" ht="12.75" x14ac:dyDescent="0.2">
      <c r="A31" s="111"/>
      <c r="B31" s="107" t="s">
        <v>41</v>
      </c>
      <c r="C31" s="16" t="s">
        <v>42</v>
      </c>
      <c r="D31" s="16">
        <v>36</v>
      </c>
      <c r="E31" s="16">
        <v>0</v>
      </c>
      <c r="F31" s="17">
        <f t="shared" si="2"/>
        <v>36</v>
      </c>
      <c r="G31" s="20">
        <f t="shared" si="6"/>
        <v>26.558823529411764</v>
      </c>
      <c r="H31" s="20">
        <f t="shared" si="7"/>
        <v>0</v>
      </c>
      <c r="I31" s="18">
        <f t="shared" si="8"/>
        <v>2.4759948096885811</v>
      </c>
      <c r="J31" s="18">
        <v>0</v>
      </c>
      <c r="K31" s="72">
        <f t="shared" si="4"/>
        <v>1</v>
      </c>
      <c r="L31" s="73">
        <f t="shared" si="5"/>
        <v>0</v>
      </c>
    </row>
    <row r="32" spans="1:12" ht="12.75" x14ac:dyDescent="0.2">
      <c r="A32" s="111"/>
      <c r="B32" s="108"/>
      <c r="C32" s="16" t="s">
        <v>43</v>
      </c>
      <c r="D32" s="16">
        <v>81</v>
      </c>
      <c r="E32" s="16">
        <v>68</v>
      </c>
      <c r="F32" s="17">
        <f t="shared" si="2"/>
        <v>149</v>
      </c>
      <c r="G32" s="20">
        <f t="shared" si="6"/>
        <v>109.92401960784314</v>
      </c>
      <c r="H32" s="20">
        <f t="shared" si="7"/>
        <v>50.166666666666664</v>
      </c>
      <c r="I32" s="18">
        <f t="shared" si="8"/>
        <v>10.328381608332027</v>
      </c>
      <c r="J32" s="18">
        <f t="shared" si="8"/>
        <v>4.6768790849673216</v>
      </c>
      <c r="K32" s="72">
        <f t="shared" si="4"/>
        <v>0.5436241610738255</v>
      </c>
      <c r="L32" s="73">
        <f t="shared" si="5"/>
        <v>0.4563758389261745</v>
      </c>
    </row>
    <row r="33" spans="1:12" ht="12.75" x14ac:dyDescent="0.2">
      <c r="A33" s="111"/>
      <c r="B33" s="108"/>
      <c r="C33" s="16" t="s">
        <v>44</v>
      </c>
      <c r="D33" s="16">
        <v>13</v>
      </c>
      <c r="E33" s="16">
        <v>0</v>
      </c>
      <c r="F33" s="17">
        <f t="shared" si="2"/>
        <v>13</v>
      </c>
      <c r="G33" s="20">
        <f t="shared" si="6"/>
        <v>9.5906862745098032</v>
      </c>
      <c r="H33" s="20">
        <f t="shared" si="7"/>
        <v>0</v>
      </c>
      <c r="I33" s="18">
        <f t="shared" si="8"/>
        <v>0.89410923683198817</v>
      </c>
      <c r="J33" s="18">
        <v>0</v>
      </c>
      <c r="K33" s="72">
        <f t="shared" si="4"/>
        <v>1</v>
      </c>
      <c r="L33" s="73">
        <f t="shared" si="5"/>
        <v>0</v>
      </c>
    </row>
    <row r="34" spans="1:12" ht="12.75" x14ac:dyDescent="0.2">
      <c r="A34" s="111"/>
      <c r="B34" s="108"/>
      <c r="C34" s="16" t="s">
        <v>45</v>
      </c>
      <c r="D34" s="16">
        <v>2</v>
      </c>
      <c r="E34" s="16">
        <v>1</v>
      </c>
      <c r="F34" s="17">
        <f t="shared" si="2"/>
        <v>3</v>
      </c>
      <c r="G34" s="20">
        <f t="shared" si="6"/>
        <v>2.2132352941176472</v>
      </c>
      <c r="H34" s="20">
        <f t="shared" si="7"/>
        <v>0.73774509803921573</v>
      </c>
      <c r="I34" s="18">
        <f t="shared" si="8"/>
        <v>2.2734645328719751E-2</v>
      </c>
      <c r="J34" s="18">
        <f t="shared" si="8"/>
        <v>6.8777633602460572E-2</v>
      </c>
      <c r="K34" s="72">
        <f t="shared" si="4"/>
        <v>0.66666666666666663</v>
      </c>
      <c r="L34" s="73">
        <f t="shared" si="5"/>
        <v>0.33333333333333331</v>
      </c>
    </row>
    <row r="35" spans="1:12" ht="12.75" x14ac:dyDescent="0.2">
      <c r="A35" s="111"/>
      <c r="B35" s="109"/>
      <c r="C35" s="16" t="s">
        <v>46</v>
      </c>
      <c r="D35" s="16">
        <v>60</v>
      </c>
      <c r="E35" s="16">
        <v>20</v>
      </c>
      <c r="F35" s="17">
        <f t="shared" si="2"/>
        <v>80</v>
      </c>
      <c r="G35" s="20">
        <f t="shared" si="6"/>
        <v>59.019607843137258</v>
      </c>
      <c r="H35" s="20">
        <f t="shared" si="7"/>
        <v>14.754901960784315</v>
      </c>
      <c r="I35" s="18">
        <f t="shared" si="8"/>
        <v>1.6019479687299644E-2</v>
      </c>
      <c r="J35" s="18">
        <f t="shared" si="8"/>
        <v>1.3755526720492113</v>
      </c>
      <c r="K35" s="72">
        <f t="shared" si="4"/>
        <v>0.75</v>
      </c>
      <c r="L35" s="73">
        <f t="shared" si="5"/>
        <v>0.25</v>
      </c>
    </row>
    <row r="36" spans="1:12" ht="12.75" x14ac:dyDescent="0.2">
      <c r="A36" s="111"/>
      <c r="B36" s="107" t="s">
        <v>47</v>
      </c>
      <c r="C36" s="16" t="s">
        <v>48</v>
      </c>
      <c r="D36" s="16">
        <v>6</v>
      </c>
      <c r="E36" s="16">
        <v>3</v>
      </c>
      <c r="F36" s="17">
        <f t="shared" si="2"/>
        <v>9</v>
      </c>
      <c r="G36" s="20">
        <f t="shared" si="6"/>
        <v>6.6397058823529411</v>
      </c>
      <c r="H36" s="20">
        <f t="shared" si="7"/>
        <v>2.2132352941176472</v>
      </c>
      <c r="I36" s="18">
        <f t="shared" si="8"/>
        <v>6.8203935986159162E-2</v>
      </c>
      <c r="J36" s="18">
        <f t="shared" si="8"/>
        <v>0.20633290080738173</v>
      </c>
      <c r="K36" s="72">
        <f t="shared" si="4"/>
        <v>0.66666666666666663</v>
      </c>
      <c r="L36" s="73">
        <f t="shared" si="5"/>
        <v>0.33333333333333331</v>
      </c>
    </row>
    <row r="37" spans="1:12" ht="12.75" x14ac:dyDescent="0.2">
      <c r="A37" s="111"/>
      <c r="B37" s="108"/>
      <c r="C37" s="16" t="s">
        <v>49</v>
      </c>
      <c r="D37" s="16">
        <v>9</v>
      </c>
      <c r="E37" s="16">
        <v>0</v>
      </c>
      <c r="F37" s="17">
        <f t="shared" si="2"/>
        <v>9</v>
      </c>
      <c r="G37" s="20">
        <f t="shared" ref="G37:G38" si="9">(($D$39)*F37)/$F$39</f>
        <v>6.6397058823529411</v>
      </c>
      <c r="H37" s="20">
        <f t="shared" si="7"/>
        <v>0</v>
      </c>
      <c r="I37" s="18">
        <f t="shared" si="8"/>
        <v>0.61899870242214527</v>
      </c>
      <c r="J37" s="18">
        <v>0</v>
      </c>
      <c r="K37" s="72">
        <f t="shared" si="4"/>
        <v>1</v>
      </c>
      <c r="L37" s="73">
        <f t="shared" si="5"/>
        <v>0</v>
      </c>
    </row>
    <row r="38" spans="1:12" ht="12.75" x14ac:dyDescent="0.2">
      <c r="A38" s="111"/>
      <c r="B38" s="109"/>
      <c r="C38" s="16" t="s">
        <v>50</v>
      </c>
      <c r="D38" s="16">
        <v>0</v>
      </c>
      <c r="E38" s="16">
        <v>0</v>
      </c>
      <c r="F38" s="17">
        <f t="shared" si="2"/>
        <v>0</v>
      </c>
      <c r="G38" s="20">
        <f t="shared" si="9"/>
        <v>0</v>
      </c>
      <c r="H38" s="20">
        <f t="shared" si="7"/>
        <v>0</v>
      </c>
      <c r="I38" s="18">
        <v>0</v>
      </c>
      <c r="J38" s="18">
        <v>0</v>
      </c>
      <c r="K38" s="72">
        <v>0</v>
      </c>
      <c r="L38" s="73">
        <v>0</v>
      </c>
    </row>
    <row r="39" spans="1:12" ht="13.5" thickBot="1" x14ac:dyDescent="0.25">
      <c r="A39" s="113"/>
      <c r="B39" s="41"/>
      <c r="C39" s="41"/>
      <c r="D39" s="42">
        <f>SUM(D21:D38)</f>
        <v>301</v>
      </c>
      <c r="E39" s="42">
        <f>SUM(E21:E38)</f>
        <v>107</v>
      </c>
      <c r="F39" s="42">
        <f>SUM(F21:F38)</f>
        <v>408</v>
      </c>
      <c r="G39" s="43"/>
      <c r="H39" s="43"/>
      <c r="I39" s="44">
        <f>SUM(I21:I38)</f>
        <v>17.649632283635952</v>
      </c>
      <c r="J39" s="44">
        <f>SUM(J21:J38)</f>
        <v>7.359206795463284</v>
      </c>
      <c r="K39" s="42"/>
      <c r="L39" s="74"/>
    </row>
    <row r="40" spans="1:12" x14ac:dyDescent="0.25">
      <c r="I40" s="10"/>
      <c r="J40" s="10"/>
    </row>
  </sheetData>
  <mergeCells count="12">
    <mergeCell ref="B31:B35"/>
    <mergeCell ref="B36:B38"/>
    <mergeCell ref="A3:A19"/>
    <mergeCell ref="A20:A39"/>
    <mergeCell ref="B4:B7"/>
    <mergeCell ref="B8:B10"/>
    <mergeCell ref="B11:B13"/>
    <mergeCell ref="B14:B15"/>
    <mergeCell ref="B16:B18"/>
    <mergeCell ref="B21:B24"/>
    <mergeCell ref="B25:B27"/>
    <mergeCell ref="B28:B30"/>
  </mergeCells>
  <pageMargins left="0.7" right="0.7" top="0.75" bottom="0.75" header="0.3" footer="0.3"/>
  <pageSetup paperSize="9" orientation="portrait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sqref="A1:H39"/>
    </sheetView>
  </sheetViews>
  <sheetFormatPr baseColWidth="10" defaultRowHeight="15" x14ac:dyDescent="0.25"/>
  <cols>
    <col min="2" max="2" width="5.28515625" style="79" customWidth="1"/>
    <col min="3" max="3" width="13.85546875" customWidth="1"/>
    <col min="4" max="8" width="7.140625" customWidth="1"/>
  </cols>
  <sheetData>
    <row r="1" spans="1:8" x14ac:dyDescent="0.25">
      <c r="A1" s="67"/>
      <c r="B1" s="75"/>
      <c r="C1" s="63"/>
      <c r="D1" s="63" t="s">
        <v>1</v>
      </c>
      <c r="E1" s="63" t="s">
        <v>2</v>
      </c>
      <c r="F1" s="63"/>
      <c r="G1" s="63" t="s">
        <v>56</v>
      </c>
      <c r="H1" s="65" t="s">
        <v>57</v>
      </c>
    </row>
    <row r="2" spans="1:8" x14ac:dyDescent="0.25">
      <c r="A2" s="68" t="s">
        <v>0</v>
      </c>
      <c r="B2" s="76"/>
      <c r="C2" s="59">
        <f>D2+E2</f>
        <v>67909</v>
      </c>
      <c r="D2" s="59">
        <v>58368</v>
      </c>
      <c r="E2" s="59">
        <v>9541</v>
      </c>
      <c r="F2" s="19" t="s">
        <v>3</v>
      </c>
      <c r="G2" s="17"/>
      <c r="H2" s="66"/>
    </row>
    <row r="3" spans="1:8" x14ac:dyDescent="0.25">
      <c r="A3" s="110" t="s">
        <v>4</v>
      </c>
      <c r="B3" s="77"/>
      <c r="C3" s="17"/>
      <c r="D3" s="17"/>
      <c r="E3" s="17"/>
      <c r="F3" s="17"/>
      <c r="G3" s="17"/>
      <c r="H3" s="66"/>
    </row>
    <row r="4" spans="1:8" x14ac:dyDescent="0.25">
      <c r="A4" s="111"/>
      <c r="B4" s="114" t="s">
        <v>7</v>
      </c>
      <c r="C4" s="16" t="s">
        <v>8</v>
      </c>
      <c r="D4" s="16">
        <v>12</v>
      </c>
      <c r="E4" s="16">
        <v>8</v>
      </c>
      <c r="F4" s="17">
        <f>SUM(D4:E4)</f>
        <v>20</v>
      </c>
      <c r="G4" s="72">
        <f t="shared" ref="G4:G18" si="0">D4/F4</f>
        <v>0.6</v>
      </c>
      <c r="H4" s="73">
        <f t="shared" ref="H4:H18" si="1">E4/F4</f>
        <v>0.4</v>
      </c>
    </row>
    <row r="5" spans="1:8" x14ac:dyDescent="0.25">
      <c r="A5" s="111"/>
      <c r="B5" s="115"/>
      <c r="C5" s="16" t="s">
        <v>9</v>
      </c>
      <c r="D5" s="16">
        <v>54</v>
      </c>
      <c r="E5" s="16">
        <v>8</v>
      </c>
      <c r="F5" s="17">
        <f t="shared" ref="F5:F38" si="2">SUM(D5:E5)</f>
        <v>62</v>
      </c>
      <c r="G5" s="72">
        <f t="shared" si="0"/>
        <v>0.87096774193548387</v>
      </c>
      <c r="H5" s="73">
        <f t="shared" si="1"/>
        <v>0.12903225806451613</v>
      </c>
    </row>
    <row r="6" spans="1:8" x14ac:dyDescent="0.25">
      <c r="A6" s="111"/>
      <c r="B6" s="115"/>
      <c r="C6" s="16" t="s">
        <v>10</v>
      </c>
      <c r="D6" s="16">
        <v>17</v>
      </c>
      <c r="E6" s="16">
        <v>8</v>
      </c>
      <c r="F6" s="17">
        <f t="shared" si="2"/>
        <v>25</v>
      </c>
      <c r="G6" s="72">
        <f t="shared" si="0"/>
        <v>0.68</v>
      </c>
      <c r="H6" s="73">
        <f t="shared" si="1"/>
        <v>0.32</v>
      </c>
    </row>
    <row r="7" spans="1:8" x14ac:dyDescent="0.25">
      <c r="A7" s="111"/>
      <c r="B7" s="116"/>
      <c r="C7" s="16" t="s">
        <v>11</v>
      </c>
      <c r="D7" s="16">
        <v>1160</v>
      </c>
      <c r="E7" s="16">
        <v>192</v>
      </c>
      <c r="F7" s="17">
        <f t="shared" si="2"/>
        <v>1352</v>
      </c>
      <c r="G7" s="72">
        <f t="shared" si="0"/>
        <v>0.85798816568047342</v>
      </c>
      <c r="H7" s="73">
        <f t="shared" si="1"/>
        <v>0.14201183431952663</v>
      </c>
    </row>
    <row r="8" spans="1:8" x14ac:dyDescent="0.25">
      <c r="A8" s="111"/>
      <c r="B8" s="114" t="s">
        <v>12</v>
      </c>
      <c r="C8" s="16" t="s">
        <v>13</v>
      </c>
      <c r="D8" s="16">
        <v>3</v>
      </c>
      <c r="E8" s="16">
        <v>5</v>
      </c>
      <c r="F8" s="17">
        <f t="shared" si="2"/>
        <v>8</v>
      </c>
      <c r="G8" s="72">
        <f t="shared" si="0"/>
        <v>0.375</v>
      </c>
      <c r="H8" s="73">
        <f t="shared" si="1"/>
        <v>0.625</v>
      </c>
    </row>
    <row r="9" spans="1:8" x14ac:dyDescent="0.25">
      <c r="A9" s="111"/>
      <c r="B9" s="115"/>
      <c r="C9" s="16" t="s">
        <v>14</v>
      </c>
      <c r="D9" s="16">
        <v>1</v>
      </c>
      <c r="E9" s="16">
        <v>1</v>
      </c>
      <c r="F9" s="17">
        <f t="shared" si="2"/>
        <v>2</v>
      </c>
      <c r="G9" s="72">
        <f t="shared" si="0"/>
        <v>0.5</v>
      </c>
      <c r="H9" s="73">
        <f t="shared" si="1"/>
        <v>0.5</v>
      </c>
    </row>
    <row r="10" spans="1:8" x14ac:dyDescent="0.25">
      <c r="A10" s="111"/>
      <c r="B10" s="116"/>
      <c r="C10" s="16" t="s">
        <v>15</v>
      </c>
      <c r="D10" s="16">
        <v>5</v>
      </c>
      <c r="E10" s="16">
        <v>0</v>
      </c>
      <c r="F10" s="17">
        <f t="shared" si="2"/>
        <v>5</v>
      </c>
      <c r="G10" s="72">
        <f t="shared" si="0"/>
        <v>1</v>
      </c>
      <c r="H10" s="73">
        <f t="shared" si="1"/>
        <v>0</v>
      </c>
    </row>
    <row r="11" spans="1:8" x14ac:dyDescent="0.25">
      <c r="A11" s="111"/>
      <c r="B11" s="114" t="s">
        <v>16</v>
      </c>
      <c r="C11" s="16" t="s">
        <v>17</v>
      </c>
      <c r="D11" s="16">
        <v>13</v>
      </c>
      <c r="E11" s="16">
        <v>1</v>
      </c>
      <c r="F11" s="17">
        <f t="shared" si="2"/>
        <v>14</v>
      </c>
      <c r="G11" s="72">
        <f t="shared" si="0"/>
        <v>0.9285714285714286</v>
      </c>
      <c r="H11" s="73">
        <f t="shared" si="1"/>
        <v>7.1428571428571425E-2</v>
      </c>
    </row>
    <row r="12" spans="1:8" x14ac:dyDescent="0.25">
      <c r="A12" s="111"/>
      <c r="B12" s="115"/>
      <c r="C12" s="16" t="s">
        <v>18</v>
      </c>
      <c r="D12" s="16">
        <v>0</v>
      </c>
      <c r="E12" s="16">
        <v>3</v>
      </c>
      <c r="F12" s="17">
        <f t="shared" si="2"/>
        <v>3</v>
      </c>
      <c r="G12" s="72">
        <f t="shared" si="0"/>
        <v>0</v>
      </c>
      <c r="H12" s="73">
        <f t="shared" si="1"/>
        <v>1</v>
      </c>
    </row>
    <row r="13" spans="1:8" x14ac:dyDescent="0.25">
      <c r="A13" s="111"/>
      <c r="B13" s="116"/>
      <c r="C13" s="16" t="s">
        <v>19</v>
      </c>
      <c r="D13" s="16">
        <v>18</v>
      </c>
      <c r="E13" s="16">
        <v>3</v>
      </c>
      <c r="F13" s="17">
        <f t="shared" si="2"/>
        <v>21</v>
      </c>
      <c r="G13" s="72">
        <f t="shared" si="0"/>
        <v>0.8571428571428571</v>
      </c>
      <c r="H13" s="73">
        <f t="shared" si="1"/>
        <v>0.14285714285714285</v>
      </c>
    </row>
    <row r="14" spans="1:8" x14ac:dyDescent="0.25">
      <c r="A14" s="111"/>
      <c r="B14" s="114" t="s">
        <v>20</v>
      </c>
      <c r="C14" s="16" t="s">
        <v>21</v>
      </c>
      <c r="D14" s="16">
        <v>13</v>
      </c>
      <c r="E14" s="16">
        <v>2</v>
      </c>
      <c r="F14" s="17">
        <f t="shared" si="2"/>
        <v>15</v>
      </c>
      <c r="G14" s="72">
        <f t="shared" si="0"/>
        <v>0.8666666666666667</v>
      </c>
      <c r="H14" s="73">
        <f t="shared" si="1"/>
        <v>0.13333333333333333</v>
      </c>
    </row>
    <row r="15" spans="1:8" x14ac:dyDescent="0.25">
      <c r="A15" s="111"/>
      <c r="B15" s="116"/>
      <c r="C15" s="16" t="s">
        <v>22</v>
      </c>
      <c r="D15" s="16">
        <v>16</v>
      </c>
      <c r="E15" s="16">
        <v>0</v>
      </c>
      <c r="F15" s="17">
        <f t="shared" si="2"/>
        <v>16</v>
      </c>
      <c r="G15" s="72">
        <f t="shared" si="0"/>
        <v>1</v>
      </c>
      <c r="H15" s="73">
        <f t="shared" si="1"/>
        <v>0</v>
      </c>
    </row>
    <row r="16" spans="1:8" x14ac:dyDescent="0.25">
      <c r="A16" s="111"/>
      <c r="B16" s="114" t="s">
        <v>23</v>
      </c>
      <c r="C16" s="16" t="s">
        <v>24</v>
      </c>
      <c r="D16" s="16">
        <v>2</v>
      </c>
      <c r="E16" s="16">
        <v>1</v>
      </c>
      <c r="F16" s="17">
        <f t="shared" si="2"/>
        <v>3</v>
      </c>
      <c r="G16" s="72">
        <f t="shared" si="0"/>
        <v>0.66666666666666663</v>
      </c>
      <c r="H16" s="73">
        <f t="shared" si="1"/>
        <v>0.33333333333333331</v>
      </c>
    </row>
    <row r="17" spans="1:8" x14ac:dyDescent="0.25">
      <c r="A17" s="111"/>
      <c r="B17" s="115"/>
      <c r="C17" s="16" t="s">
        <v>26</v>
      </c>
      <c r="D17" s="16">
        <v>42</v>
      </c>
      <c r="E17" s="16">
        <v>9</v>
      </c>
      <c r="F17" s="17">
        <f t="shared" si="2"/>
        <v>51</v>
      </c>
      <c r="G17" s="72">
        <f t="shared" si="0"/>
        <v>0.82352941176470584</v>
      </c>
      <c r="H17" s="73">
        <f t="shared" si="1"/>
        <v>0.17647058823529413</v>
      </c>
    </row>
    <row r="18" spans="1:8" x14ac:dyDescent="0.25">
      <c r="A18" s="111"/>
      <c r="B18" s="116"/>
      <c r="C18" s="16" t="s">
        <v>27</v>
      </c>
      <c r="D18" s="16">
        <v>1</v>
      </c>
      <c r="E18" s="16">
        <v>0</v>
      </c>
      <c r="F18" s="17">
        <f t="shared" si="2"/>
        <v>1</v>
      </c>
      <c r="G18" s="72">
        <f t="shared" si="0"/>
        <v>1</v>
      </c>
      <c r="H18" s="73">
        <f t="shared" si="1"/>
        <v>0</v>
      </c>
    </row>
    <row r="19" spans="1:8" x14ac:dyDescent="0.25">
      <c r="A19" s="112"/>
      <c r="B19" s="77"/>
      <c r="C19" s="16"/>
      <c r="D19" s="17">
        <f>SUM(D4:D18)</f>
        <v>1357</v>
      </c>
      <c r="E19" s="17">
        <f>SUM(E4:E18)</f>
        <v>241</v>
      </c>
      <c r="F19" s="17">
        <f t="shared" si="2"/>
        <v>1598</v>
      </c>
      <c r="G19" s="72"/>
      <c r="H19" s="73"/>
    </row>
    <row r="20" spans="1:8" ht="15" customHeight="1" x14ac:dyDescent="0.25">
      <c r="A20" s="110" t="s">
        <v>53</v>
      </c>
      <c r="B20" s="77"/>
      <c r="C20" s="16"/>
      <c r="D20" s="16"/>
      <c r="E20" s="16"/>
      <c r="F20" s="17"/>
      <c r="G20" s="72"/>
      <c r="H20" s="73"/>
    </row>
    <row r="21" spans="1:8" x14ac:dyDescent="0.25">
      <c r="A21" s="111"/>
      <c r="B21" s="114" t="s">
        <v>28</v>
      </c>
      <c r="C21" s="16" t="s">
        <v>29</v>
      </c>
      <c r="D21" s="16">
        <v>29</v>
      </c>
      <c r="E21" s="16">
        <v>1</v>
      </c>
      <c r="F21" s="17">
        <f t="shared" si="2"/>
        <v>30</v>
      </c>
      <c r="G21" s="72">
        <f>D21/F21</f>
        <v>0.96666666666666667</v>
      </c>
      <c r="H21" s="73">
        <f>E21/F21</f>
        <v>3.3333333333333333E-2</v>
      </c>
    </row>
    <row r="22" spans="1:8" x14ac:dyDescent="0.25">
      <c r="A22" s="111"/>
      <c r="B22" s="115"/>
      <c r="C22" s="16" t="s">
        <v>30</v>
      </c>
      <c r="D22" s="16">
        <v>3</v>
      </c>
      <c r="E22" s="16">
        <v>1</v>
      </c>
      <c r="F22" s="17">
        <f t="shared" si="2"/>
        <v>4</v>
      </c>
      <c r="G22" s="72">
        <f>D22/F22</f>
        <v>0.75</v>
      </c>
      <c r="H22" s="73">
        <f>E22/F22</f>
        <v>0.25</v>
      </c>
    </row>
    <row r="23" spans="1:8" x14ac:dyDescent="0.25">
      <c r="A23" s="111"/>
      <c r="B23" s="115"/>
      <c r="C23" s="16" t="s">
        <v>31</v>
      </c>
      <c r="D23" s="16">
        <v>5</v>
      </c>
      <c r="E23" s="16">
        <v>0</v>
      </c>
      <c r="F23" s="17">
        <f t="shared" si="2"/>
        <v>5</v>
      </c>
      <c r="G23" s="72">
        <f>D23/F23</f>
        <v>1</v>
      </c>
      <c r="H23" s="73">
        <f>E23/F23</f>
        <v>0</v>
      </c>
    </row>
    <row r="24" spans="1:8" x14ac:dyDescent="0.25">
      <c r="A24" s="111"/>
      <c r="B24" s="116"/>
      <c r="C24" s="16" t="s">
        <v>32</v>
      </c>
      <c r="D24" s="16">
        <v>54</v>
      </c>
      <c r="E24" s="16">
        <v>9</v>
      </c>
      <c r="F24" s="17">
        <f t="shared" si="2"/>
        <v>63</v>
      </c>
      <c r="G24" s="72">
        <f>D24/F24</f>
        <v>0.8571428571428571</v>
      </c>
      <c r="H24" s="73">
        <f>E24/F24</f>
        <v>0.14285714285714285</v>
      </c>
    </row>
    <row r="25" spans="1:8" x14ac:dyDescent="0.25">
      <c r="A25" s="111"/>
      <c r="B25" s="114" t="s">
        <v>33</v>
      </c>
      <c r="C25" s="16" t="s">
        <v>34</v>
      </c>
      <c r="D25" s="16">
        <v>0</v>
      </c>
      <c r="E25" s="16">
        <v>2</v>
      </c>
      <c r="F25" s="17">
        <f t="shared" si="2"/>
        <v>2</v>
      </c>
      <c r="G25" s="72">
        <f>D25/F25</f>
        <v>0</v>
      </c>
      <c r="H25" s="73">
        <f>E25/F25</f>
        <v>1</v>
      </c>
    </row>
    <row r="26" spans="1:8" x14ac:dyDescent="0.25">
      <c r="A26" s="111"/>
      <c r="B26" s="115"/>
      <c r="C26" s="16" t="s">
        <v>35</v>
      </c>
      <c r="D26" s="16">
        <v>0</v>
      </c>
      <c r="E26" s="16">
        <v>0</v>
      </c>
      <c r="F26" s="17">
        <f t="shared" si="2"/>
        <v>0</v>
      </c>
      <c r="G26" s="72">
        <v>0</v>
      </c>
      <c r="H26" s="73">
        <v>0</v>
      </c>
    </row>
    <row r="27" spans="1:8" x14ac:dyDescent="0.25">
      <c r="A27" s="111"/>
      <c r="B27" s="116"/>
      <c r="C27" s="16" t="s">
        <v>36</v>
      </c>
      <c r="D27" s="16">
        <v>2</v>
      </c>
      <c r="E27" s="16">
        <v>0</v>
      </c>
      <c r="F27" s="17">
        <f t="shared" si="2"/>
        <v>2</v>
      </c>
      <c r="G27" s="72">
        <f>D27/F27</f>
        <v>1</v>
      </c>
      <c r="H27" s="73">
        <f>E27/F27</f>
        <v>0</v>
      </c>
    </row>
    <row r="28" spans="1:8" x14ac:dyDescent="0.25">
      <c r="A28" s="111"/>
      <c r="B28" s="114" t="s">
        <v>37</v>
      </c>
      <c r="C28" s="16" t="s">
        <v>38</v>
      </c>
      <c r="D28" s="16">
        <v>0</v>
      </c>
      <c r="E28" s="16">
        <v>2</v>
      </c>
      <c r="F28" s="17">
        <f t="shared" si="2"/>
        <v>2</v>
      </c>
      <c r="G28" s="72">
        <f>D28/F28</f>
        <v>0</v>
      </c>
      <c r="H28" s="73">
        <f>E28/F28</f>
        <v>1</v>
      </c>
    </row>
    <row r="29" spans="1:8" x14ac:dyDescent="0.25">
      <c r="A29" s="111"/>
      <c r="B29" s="115"/>
      <c r="C29" s="16" t="s">
        <v>39</v>
      </c>
      <c r="D29" s="16">
        <v>1</v>
      </c>
      <c r="E29" s="16">
        <v>0</v>
      </c>
      <c r="F29" s="17">
        <f t="shared" si="2"/>
        <v>1</v>
      </c>
      <c r="G29" s="72">
        <f>D29/F29</f>
        <v>1</v>
      </c>
      <c r="H29" s="73">
        <f>E29/F29</f>
        <v>0</v>
      </c>
    </row>
    <row r="30" spans="1:8" x14ac:dyDescent="0.25">
      <c r="A30" s="111"/>
      <c r="B30" s="116"/>
      <c r="C30" s="16" t="s">
        <v>40</v>
      </c>
      <c r="D30" s="16">
        <v>0</v>
      </c>
      <c r="E30" s="16">
        <v>0</v>
      </c>
      <c r="F30" s="17">
        <f t="shared" si="2"/>
        <v>0</v>
      </c>
      <c r="G30" s="72">
        <v>0</v>
      </c>
      <c r="H30" s="73">
        <v>0</v>
      </c>
    </row>
    <row r="31" spans="1:8" x14ac:dyDescent="0.25">
      <c r="A31" s="111"/>
      <c r="B31" s="114" t="s">
        <v>41</v>
      </c>
      <c r="C31" s="16" t="s">
        <v>42</v>
      </c>
      <c r="D31" s="16">
        <v>36</v>
      </c>
      <c r="E31" s="16">
        <v>0</v>
      </c>
      <c r="F31" s="17">
        <f t="shared" si="2"/>
        <v>36</v>
      </c>
      <c r="G31" s="72">
        <f t="shared" ref="G31:G37" si="3">D31/F31</f>
        <v>1</v>
      </c>
      <c r="H31" s="73">
        <f t="shared" ref="H31:H37" si="4">E31/F31</f>
        <v>0</v>
      </c>
    </row>
    <row r="32" spans="1:8" x14ac:dyDescent="0.25">
      <c r="A32" s="111"/>
      <c r="B32" s="115"/>
      <c r="C32" s="16" t="s">
        <v>43</v>
      </c>
      <c r="D32" s="16">
        <v>81</v>
      </c>
      <c r="E32" s="16">
        <v>68</v>
      </c>
      <c r="F32" s="17">
        <f t="shared" si="2"/>
        <v>149</v>
      </c>
      <c r="G32" s="72">
        <f t="shared" si="3"/>
        <v>0.5436241610738255</v>
      </c>
      <c r="H32" s="73">
        <f t="shared" si="4"/>
        <v>0.4563758389261745</v>
      </c>
    </row>
    <row r="33" spans="1:8" x14ac:dyDescent="0.25">
      <c r="A33" s="111"/>
      <c r="B33" s="115"/>
      <c r="C33" s="16" t="s">
        <v>44</v>
      </c>
      <c r="D33" s="16">
        <v>13</v>
      </c>
      <c r="E33" s="16">
        <v>0</v>
      </c>
      <c r="F33" s="17">
        <f t="shared" si="2"/>
        <v>13</v>
      </c>
      <c r="G33" s="72">
        <f t="shared" si="3"/>
        <v>1</v>
      </c>
      <c r="H33" s="73">
        <f t="shared" si="4"/>
        <v>0</v>
      </c>
    </row>
    <row r="34" spans="1:8" x14ac:dyDescent="0.25">
      <c r="A34" s="111"/>
      <c r="B34" s="115"/>
      <c r="C34" s="16" t="s">
        <v>45</v>
      </c>
      <c r="D34" s="16">
        <v>2</v>
      </c>
      <c r="E34" s="16">
        <v>1</v>
      </c>
      <c r="F34" s="17">
        <f t="shared" si="2"/>
        <v>3</v>
      </c>
      <c r="G34" s="72">
        <f t="shared" si="3"/>
        <v>0.66666666666666663</v>
      </c>
      <c r="H34" s="73">
        <f t="shared" si="4"/>
        <v>0.33333333333333331</v>
      </c>
    </row>
    <row r="35" spans="1:8" x14ac:dyDescent="0.25">
      <c r="A35" s="111"/>
      <c r="B35" s="116"/>
      <c r="C35" s="16" t="s">
        <v>46</v>
      </c>
      <c r="D35" s="16">
        <v>60</v>
      </c>
      <c r="E35" s="16">
        <v>20</v>
      </c>
      <c r="F35" s="17">
        <f t="shared" si="2"/>
        <v>80</v>
      </c>
      <c r="G35" s="72">
        <f t="shared" si="3"/>
        <v>0.75</v>
      </c>
      <c r="H35" s="73">
        <f t="shared" si="4"/>
        <v>0.25</v>
      </c>
    </row>
    <row r="36" spans="1:8" x14ac:dyDescent="0.25">
      <c r="A36" s="111"/>
      <c r="B36" s="114" t="s">
        <v>47</v>
      </c>
      <c r="C36" s="16" t="s">
        <v>48</v>
      </c>
      <c r="D36" s="16">
        <v>6</v>
      </c>
      <c r="E36" s="16">
        <v>3</v>
      </c>
      <c r="F36" s="17">
        <f t="shared" si="2"/>
        <v>9</v>
      </c>
      <c r="G36" s="72">
        <f t="shared" si="3"/>
        <v>0.66666666666666663</v>
      </c>
      <c r="H36" s="73">
        <f t="shared" si="4"/>
        <v>0.33333333333333331</v>
      </c>
    </row>
    <row r="37" spans="1:8" x14ac:dyDescent="0.25">
      <c r="A37" s="111"/>
      <c r="B37" s="115"/>
      <c r="C37" s="16" t="s">
        <v>49</v>
      </c>
      <c r="D37" s="16">
        <v>9</v>
      </c>
      <c r="E37" s="16">
        <v>0</v>
      </c>
      <c r="F37" s="17">
        <f t="shared" si="2"/>
        <v>9</v>
      </c>
      <c r="G37" s="72">
        <f t="shared" si="3"/>
        <v>1</v>
      </c>
      <c r="H37" s="73">
        <f t="shared" si="4"/>
        <v>0</v>
      </c>
    </row>
    <row r="38" spans="1:8" x14ac:dyDescent="0.25">
      <c r="A38" s="111"/>
      <c r="B38" s="116"/>
      <c r="C38" s="16" t="s">
        <v>50</v>
      </c>
      <c r="D38" s="16">
        <v>0</v>
      </c>
      <c r="E38" s="16">
        <v>0</v>
      </c>
      <c r="F38" s="17">
        <f t="shared" si="2"/>
        <v>0</v>
      </c>
      <c r="G38" s="72">
        <v>0</v>
      </c>
      <c r="H38" s="73">
        <v>0</v>
      </c>
    </row>
    <row r="39" spans="1:8" ht="15.75" thickBot="1" x14ac:dyDescent="0.3">
      <c r="A39" s="113"/>
      <c r="B39" s="78"/>
      <c r="C39" s="41"/>
      <c r="D39" s="42">
        <f>SUM(D21:D38)</f>
        <v>301</v>
      </c>
      <c r="E39" s="42">
        <f>SUM(E21:E38)</f>
        <v>107</v>
      </c>
      <c r="F39" s="42">
        <f>SUM(F21:F38)</f>
        <v>408</v>
      </c>
      <c r="G39" s="42"/>
      <c r="H39" s="74"/>
    </row>
  </sheetData>
  <mergeCells count="12">
    <mergeCell ref="A20:A39"/>
    <mergeCell ref="B21:B24"/>
    <mergeCell ref="B25:B27"/>
    <mergeCell ref="B28:B30"/>
    <mergeCell ref="B31:B35"/>
    <mergeCell ref="B36:B38"/>
    <mergeCell ref="A3:A19"/>
    <mergeCell ref="B4:B7"/>
    <mergeCell ref="B8:B10"/>
    <mergeCell ref="B11:B13"/>
    <mergeCell ref="B14:B15"/>
    <mergeCell ref="B16:B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A21" sqref="A21:G39"/>
    </sheetView>
  </sheetViews>
  <sheetFormatPr baseColWidth="10" defaultRowHeight="15" x14ac:dyDescent="0.25"/>
  <cols>
    <col min="6" max="7" width="11.42578125" style="80"/>
  </cols>
  <sheetData>
    <row r="1" spans="1:7" x14ac:dyDescent="0.25">
      <c r="A1" s="81" t="s">
        <v>0</v>
      </c>
      <c r="B1" s="81"/>
      <c r="C1" s="81"/>
      <c r="D1" s="81">
        <v>58368</v>
      </c>
      <c r="E1" s="81">
        <v>9541</v>
      </c>
      <c r="F1" s="82"/>
      <c r="G1" s="82"/>
    </row>
    <row r="2" spans="1:7" x14ac:dyDescent="0.25">
      <c r="A2" s="81"/>
      <c r="B2" s="81"/>
      <c r="C2" s="81"/>
      <c r="D2" s="81" t="s">
        <v>1</v>
      </c>
      <c r="E2" s="81" t="s">
        <v>2</v>
      </c>
      <c r="F2" s="82" t="s">
        <v>1</v>
      </c>
      <c r="G2" s="82" t="s">
        <v>2</v>
      </c>
    </row>
    <row r="3" spans="1:7" x14ac:dyDescent="0.25">
      <c r="A3" s="81" t="s">
        <v>4</v>
      </c>
      <c r="B3" s="81"/>
      <c r="C3" s="81"/>
      <c r="D3" s="81"/>
      <c r="E3" s="81"/>
      <c r="F3" s="82" t="s">
        <v>6</v>
      </c>
      <c r="G3" s="82"/>
    </row>
    <row r="4" spans="1:7" x14ac:dyDescent="0.25">
      <c r="A4" s="81"/>
      <c r="B4" s="81" t="s">
        <v>7</v>
      </c>
      <c r="C4" s="81" t="s">
        <v>8</v>
      </c>
      <c r="D4" s="81">
        <v>12</v>
      </c>
      <c r="E4" s="81">
        <v>8</v>
      </c>
      <c r="F4" s="82">
        <v>2.4393508725573581</v>
      </c>
      <c r="G4" s="82">
        <v>3.6590263088360371</v>
      </c>
    </row>
    <row r="5" spans="1:7" x14ac:dyDescent="0.25">
      <c r="A5" s="81"/>
      <c r="B5" s="81"/>
      <c r="C5" s="81" t="s">
        <v>9</v>
      </c>
      <c r="D5" s="81">
        <v>54</v>
      </c>
      <c r="E5" s="81">
        <v>8</v>
      </c>
      <c r="F5" s="82">
        <v>1.4334888679361372E-5</v>
      </c>
      <c r="G5" s="82">
        <v>9.6760498585664551E-5</v>
      </c>
    </row>
    <row r="6" spans="1:7" x14ac:dyDescent="0.25">
      <c r="A6" s="81"/>
      <c r="B6" s="81"/>
      <c r="C6" s="81" t="s">
        <v>10</v>
      </c>
      <c r="D6" s="81">
        <v>17</v>
      </c>
      <c r="E6" s="81">
        <v>8</v>
      </c>
      <c r="F6" s="82">
        <v>1.3344664381764983</v>
      </c>
      <c r="G6" s="82">
        <v>2.8357411811250612</v>
      </c>
    </row>
    <row r="7" spans="1:7" x14ac:dyDescent="0.25">
      <c r="A7" s="81"/>
      <c r="B7" s="81"/>
      <c r="C7" s="81" t="s">
        <v>11</v>
      </c>
      <c r="D7" s="81">
        <v>1160</v>
      </c>
      <c r="E7" s="81">
        <v>192</v>
      </c>
      <c r="F7" s="82">
        <v>0.24743148506270049</v>
      </c>
      <c r="G7" s="82">
        <v>1.4948985555871388</v>
      </c>
    </row>
    <row r="8" spans="1:7" x14ac:dyDescent="0.25">
      <c r="A8" s="81"/>
      <c r="B8" s="81" t="s">
        <v>12</v>
      </c>
      <c r="C8" s="81" t="s">
        <v>13</v>
      </c>
      <c r="D8" s="81">
        <v>3</v>
      </c>
      <c r="E8" s="81">
        <v>5</v>
      </c>
      <c r="F8" s="82">
        <v>5.2381669019359061</v>
      </c>
      <c r="G8" s="82">
        <v>3.1429001411615438</v>
      </c>
    </row>
    <row r="9" spans="1:7" x14ac:dyDescent="0.25">
      <c r="A9" s="81"/>
      <c r="B9" s="81"/>
      <c r="C9" s="81" t="s">
        <v>14</v>
      </c>
      <c r="D9" s="81">
        <v>1</v>
      </c>
      <c r="E9" s="81">
        <v>1</v>
      </c>
      <c r="F9" s="82">
        <v>0.54913729999848271</v>
      </c>
      <c r="G9" s="82">
        <v>0.54913729999848271</v>
      </c>
    </row>
    <row r="10" spans="1:7" x14ac:dyDescent="0.25">
      <c r="A10" s="81"/>
      <c r="B10" s="81"/>
      <c r="C10" s="81" t="s">
        <v>15</v>
      </c>
      <c r="D10" s="81">
        <v>5</v>
      </c>
      <c r="E10" s="81">
        <v>0</v>
      </c>
      <c r="F10" s="82">
        <v>8.3826654425604774E-2</v>
      </c>
      <c r="G10" s="82">
        <v>0</v>
      </c>
    </row>
    <row r="11" spans="1:7" x14ac:dyDescent="0.25">
      <c r="A11" s="81"/>
      <c r="B11" s="81" t="s">
        <v>16</v>
      </c>
      <c r="C11" s="81" t="s">
        <v>17</v>
      </c>
      <c r="D11" s="81">
        <v>13</v>
      </c>
      <c r="E11" s="81">
        <v>1</v>
      </c>
      <c r="F11" s="82">
        <v>5.081051451459228E-2</v>
      </c>
      <c r="G11" s="82">
        <v>0.66053668868969961</v>
      </c>
    </row>
    <row r="12" spans="1:7" x14ac:dyDescent="0.25">
      <c r="A12" s="81"/>
      <c r="B12" s="81"/>
      <c r="C12" s="81" t="s">
        <v>18</v>
      </c>
      <c r="D12" s="81">
        <v>0</v>
      </c>
      <c r="E12" s="81">
        <v>3</v>
      </c>
      <c r="F12" s="82">
        <v>0</v>
      </c>
      <c r="G12" s="82">
        <v>2.2734099573423614</v>
      </c>
    </row>
    <row r="13" spans="1:7" x14ac:dyDescent="0.25">
      <c r="A13" s="81"/>
      <c r="B13" s="81"/>
      <c r="C13" s="81" t="s">
        <v>19</v>
      </c>
      <c r="D13" s="81">
        <v>18</v>
      </c>
      <c r="E13" s="81">
        <v>3</v>
      </c>
      <c r="F13" s="82">
        <v>4.3835654869614675E-3</v>
      </c>
      <c r="G13" s="82">
        <v>2.630139292176914E-2</v>
      </c>
    </row>
    <row r="14" spans="1:7" x14ac:dyDescent="0.25">
      <c r="A14" s="81"/>
      <c r="B14" s="81" t="s">
        <v>20</v>
      </c>
      <c r="C14" s="81" t="s">
        <v>21</v>
      </c>
      <c r="D14" s="81">
        <v>13</v>
      </c>
      <c r="E14" s="81">
        <v>2</v>
      </c>
      <c r="F14" s="82">
        <v>2.5685354016913899E-4</v>
      </c>
      <c r="G14" s="82">
        <v>1.6695480110994034E-3</v>
      </c>
    </row>
    <row r="15" spans="1:7" x14ac:dyDescent="0.25">
      <c r="A15" s="81"/>
      <c r="B15" s="81"/>
      <c r="C15" s="81" t="s">
        <v>22</v>
      </c>
      <c r="D15" s="81">
        <v>16</v>
      </c>
      <c r="E15" s="81">
        <v>0</v>
      </c>
      <c r="F15" s="82">
        <v>0.26824529416193527</v>
      </c>
      <c r="G15" s="82">
        <v>0</v>
      </c>
    </row>
    <row r="16" spans="1:7" x14ac:dyDescent="0.25">
      <c r="A16" s="81"/>
      <c r="B16" s="81" t="s">
        <v>23</v>
      </c>
      <c r="C16" s="81" t="s">
        <v>24</v>
      </c>
      <c r="D16" s="81">
        <v>2</v>
      </c>
      <c r="E16" s="81">
        <v>1</v>
      </c>
      <c r="F16" s="82">
        <v>0.1870009713265435</v>
      </c>
      <c r="G16" s="82">
        <v>0.37400194265308701</v>
      </c>
    </row>
    <row r="17" spans="1:7" x14ac:dyDescent="0.25">
      <c r="A17" s="81"/>
      <c r="B17" s="81"/>
      <c r="C17" s="81" t="s">
        <v>25</v>
      </c>
      <c r="D17" s="81">
        <v>270</v>
      </c>
      <c r="E17" s="81">
        <v>1</v>
      </c>
      <c r="F17" s="83">
        <v>4.3040146679415781</v>
      </c>
      <c r="G17" s="83">
        <v>1162.0839603442269</v>
      </c>
    </row>
    <row r="18" spans="1:7" x14ac:dyDescent="0.25">
      <c r="A18" s="81"/>
      <c r="B18" s="81"/>
      <c r="C18" s="81" t="s">
        <v>26</v>
      </c>
      <c r="D18" s="81">
        <v>42</v>
      </c>
      <c r="E18" s="81">
        <v>9</v>
      </c>
      <c r="F18" s="82">
        <v>0.13673957688834207</v>
      </c>
      <c r="G18" s="82">
        <v>0.63811802547892871</v>
      </c>
    </row>
    <row r="19" spans="1:7" x14ac:dyDescent="0.25">
      <c r="A19" s="81"/>
      <c r="B19" s="81"/>
      <c r="C19" s="81" t="s">
        <v>27</v>
      </c>
      <c r="D19" s="81">
        <v>1</v>
      </c>
      <c r="E19" s="81">
        <v>0</v>
      </c>
      <c r="F19" s="82">
        <v>1.6765330885120954E-2</v>
      </c>
      <c r="G19" s="82">
        <v>0</v>
      </c>
    </row>
    <row r="20" spans="1:7" x14ac:dyDescent="0.25">
      <c r="A20" s="84"/>
      <c r="B20" s="84"/>
      <c r="C20" s="84"/>
      <c r="D20" s="84">
        <v>1627</v>
      </c>
      <c r="E20" s="84">
        <v>242</v>
      </c>
      <c r="F20" s="85">
        <v>14.860610761790475</v>
      </c>
      <c r="G20" s="85">
        <v>1177.7397981465306</v>
      </c>
    </row>
    <row r="21" spans="1:7" x14ac:dyDescent="0.25">
      <c r="A21" s="81" t="s">
        <v>53</v>
      </c>
      <c r="B21" s="81" t="s">
        <v>28</v>
      </c>
      <c r="C21" s="81" t="s">
        <v>29</v>
      </c>
      <c r="D21" s="81">
        <v>29</v>
      </c>
      <c r="E21" s="81">
        <v>1</v>
      </c>
      <c r="F21" s="82">
        <v>1.6263646939506022</v>
      </c>
      <c r="G21" s="82">
        <v>6.8777633602460572E-2</v>
      </c>
    </row>
    <row r="22" spans="1:7" x14ac:dyDescent="0.25">
      <c r="A22" s="81"/>
      <c r="B22" s="81"/>
      <c r="C22" s="81" t="s">
        <v>30</v>
      </c>
      <c r="D22" s="81">
        <v>3</v>
      </c>
      <c r="E22" s="81">
        <v>1</v>
      </c>
      <c r="F22" s="82">
        <v>8.0097398436498218E-4</v>
      </c>
      <c r="G22" s="82">
        <v>6.8777633602460572E-2</v>
      </c>
    </row>
    <row r="23" spans="1:7" x14ac:dyDescent="0.25">
      <c r="A23" s="81"/>
      <c r="B23" s="81"/>
      <c r="C23" s="81" t="s">
        <v>31</v>
      </c>
      <c r="D23" s="81">
        <v>5</v>
      </c>
      <c r="E23" s="81">
        <v>0</v>
      </c>
      <c r="F23" s="82">
        <v>0.34388816801230282</v>
      </c>
      <c r="G23" s="82">
        <v>0</v>
      </c>
    </row>
    <row r="24" spans="1:7" x14ac:dyDescent="0.25">
      <c r="A24" s="81"/>
      <c r="B24" s="81"/>
      <c r="C24" s="81" t="s">
        <v>32</v>
      </c>
      <c r="D24" s="81">
        <v>54</v>
      </c>
      <c r="E24" s="81">
        <v>9</v>
      </c>
      <c r="F24" s="82">
        <v>1.0478031286043832</v>
      </c>
      <c r="G24" s="82">
        <v>0.61899870242214527</v>
      </c>
    </row>
    <row r="25" spans="1:7" x14ac:dyDescent="0.25">
      <c r="A25" s="81"/>
      <c r="B25" s="81" t="s">
        <v>33</v>
      </c>
      <c r="C25" s="81" t="s">
        <v>34</v>
      </c>
      <c r="D25" s="81">
        <v>0</v>
      </c>
      <c r="E25" s="81">
        <v>2</v>
      </c>
      <c r="F25" s="82">
        <v>0</v>
      </c>
      <c r="G25" s="82">
        <v>0.13755526720492114</v>
      </c>
    </row>
    <row r="26" spans="1:7" x14ac:dyDescent="0.25">
      <c r="A26" s="81"/>
      <c r="B26" s="81"/>
      <c r="C26" s="81" t="s">
        <v>35</v>
      </c>
      <c r="D26" s="81">
        <v>0</v>
      </c>
      <c r="E26" s="81">
        <v>0</v>
      </c>
      <c r="F26" s="82">
        <v>0</v>
      </c>
      <c r="G26" s="82">
        <v>0</v>
      </c>
    </row>
    <row r="27" spans="1:7" x14ac:dyDescent="0.25">
      <c r="A27" s="81"/>
      <c r="B27" s="81"/>
      <c r="C27" s="81" t="s">
        <v>36</v>
      </c>
      <c r="D27" s="81">
        <v>2</v>
      </c>
      <c r="E27" s="81">
        <v>0</v>
      </c>
      <c r="F27" s="82">
        <v>0.13755526720492114</v>
      </c>
      <c r="G27" s="82">
        <v>0</v>
      </c>
    </row>
    <row r="28" spans="1:7" x14ac:dyDescent="0.25">
      <c r="A28" s="81"/>
      <c r="B28" s="81" t="s">
        <v>37</v>
      </c>
      <c r="C28" s="81" t="s">
        <v>38</v>
      </c>
      <c r="D28" s="81">
        <v>0</v>
      </c>
      <c r="E28" s="81">
        <v>2</v>
      </c>
      <c r="F28" s="82">
        <v>0</v>
      </c>
      <c r="G28" s="82">
        <v>0.13755526720492114</v>
      </c>
    </row>
    <row r="29" spans="1:7" x14ac:dyDescent="0.25">
      <c r="A29" s="81"/>
      <c r="B29" s="81"/>
      <c r="C29" s="81" t="s">
        <v>39</v>
      </c>
      <c r="D29" s="81">
        <v>1</v>
      </c>
      <c r="E29" s="81">
        <v>0</v>
      </c>
      <c r="F29" s="82">
        <v>6.8777633602460572E-2</v>
      </c>
      <c r="G29" s="82">
        <v>0</v>
      </c>
    </row>
    <row r="30" spans="1:7" x14ac:dyDescent="0.25">
      <c r="A30" s="81"/>
      <c r="B30" s="81"/>
      <c r="C30" s="81" t="s">
        <v>40</v>
      </c>
      <c r="D30" s="81">
        <v>0</v>
      </c>
      <c r="E30" s="81">
        <v>0</v>
      </c>
      <c r="F30" s="82">
        <v>0</v>
      </c>
      <c r="G30" s="82">
        <v>0</v>
      </c>
    </row>
    <row r="31" spans="1:7" x14ac:dyDescent="0.25">
      <c r="A31" s="81"/>
      <c r="B31" s="81" t="s">
        <v>41</v>
      </c>
      <c r="C31" s="81" t="s">
        <v>42</v>
      </c>
      <c r="D31" s="81">
        <v>36</v>
      </c>
      <c r="E31" s="81">
        <v>0</v>
      </c>
      <c r="F31" s="82">
        <v>2.4759948096885811</v>
      </c>
      <c r="G31" s="82">
        <v>0</v>
      </c>
    </row>
    <row r="32" spans="1:7" x14ac:dyDescent="0.25">
      <c r="A32" s="81"/>
      <c r="B32" s="81"/>
      <c r="C32" s="81" t="s">
        <v>43</v>
      </c>
      <c r="D32" s="81">
        <v>81</v>
      </c>
      <c r="E32" s="81">
        <v>68</v>
      </c>
      <c r="F32" s="82">
        <v>10.328381608332027</v>
      </c>
      <c r="G32" s="82">
        <v>4.6768790849673216</v>
      </c>
    </row>
    <row r="33" spans="1:7" x14ac:dyDescent="0.25">
      <c r="A33" s="81"/>
      <c r="B33" s="81"/>
      <c r="C33" s="81" t="s">
        <v>44</v>
      </c>
      <c r="D33" s="81">
        <v>13</v>
      </c>
      <c r="E33" s="81">
        <v>0</v>
      </c>
      <c r="F33" s="82">
        <v>0.89410923683198817</v>
      </c>
      <c r="G33" s="82">
        <v>0</v>
      </c>
    </row>
    <row r="34" spans="1:7" x14ac:dyDescent="0.25">
      <c r="A34" s="81"/>
      <c r="B34" s="81"/>
      <c r="C34" s="81" t="s">
        <v>45</v>
      </c>
      <c r="D34" s="81">
        <v>2</v>
      </c>
      <c r="E34" s="81">
        <v>1</v>
      </c>
      <c r="F34" s="82">
        <v>2.2734645328719751E-2</v>
      </c>
      <c r="G34" s="82">
        <v>6.8777633602460572E-2</v>
      </c>
    </row>
    <row r="35" spans="1:7" x14ac:dyDescent="0.25">
      <c r="A35" s="81"/>
      <c r="B35" s="81"/>
      <c r="C35" s="81" t="s">
        <v>46</v>
      </c>
      <c r="D35" s="81">
        <v>60</v>
      </c>
      <c r="E35" s="81">
        <v>20</v>
      </c>
      <c r="F35" s="82">
        <v>1.6019479687299644E-2</v>
      </c>
      <c r="G35" s="82">
        <v>1.3755526720492113</v>
      </c>
    </row>
    <row r="36" spans="1:7" x14ac:dyDescent="0.25">
      <c r="A36" s="81"/>
      <c r="B36" s="81" t="s">
        <v>47</v>
      </c>
      <c r="C36" s="81" t="s">
        <v>48</v>
      </c>
      <c r="D36" s="81">
        <v>6</v>
      </c>
      <c r="E36" s="81">
        <v>3</v>
      </c>
      <c r="F36" s="82">
        <v>6.8203935986159162E-2</v>
      </c>
      <c r="G36" s="82">
        <v>0.20633290080738173</v>
      </c>
    </row>
    <row r="37" spans="1:7" x14ac:dyDescent="0.25">
      <c r="A37" s="81"/>
      <c r="B37" s="81"/>
      <c r="C37" s="81" t="s">
        <v>49</v>
      </c>
      <c r="D37" s="81">
        <v>9</v>
      </c>
      <c r="E37" s="81">
        <v>0</v>
      </c>
      <c r="F37" s="82">
        <v>0.61899870242214527</v>
      </c>
      <c r="G37" s="82">
        <v>0</v>
      </c>
    </row>
    <row r="38" spans="1:7" x14ac:dyDescent="0.25">
      <c r="A38" s="81"/>
      <c r="B38" s="81"/>
      <c r="C38" s="81" t="s">
        <v>50</v>
      </c>
      <c r="D38" s="81">
        <v>0</v>
      </c>
      <c r="E38" s="81">
        <v>0</v>
      </c>
      <c r="F38" s="82">
        <v>0</v>
      </c>
      <c r="G38" s="82">
        <v>0</v>
      </c>
    </row>
    <row r="39" spans="1:7" x14ac:dyDescent="0.25">
      <c r="A39" s="81"/>
      <c r="B39" s="81"/>
      <c r="C39" s="81"/>
      <c r="D39" s="84">
        <v>301</v>
      </c>
      <c r="E39" s="84">
        <v>107</v>
      </c>
      <c r="F39" s="85">
        <v>17.649632283635952</v>
      </c>
      <c r="G39" s="85">
        <v>7.359206795463284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sqref="A1:H20"/>
    </sheetView>
  </sheetViews>
  <sheetFormatPr baseColWidth="10" defaultRowHeight="15" x14ac:dyDescent="0.25"/>
  <cols>
    <col min="6" max="6" width="0" hidden="1" customWidth="1"/>
    <col min="7" max="7" width="8.28515625" customWidth="1"/>
    <col min="8" max="8" width="8.7109375" customWidth="1"/>
  </cols>
  <sheetData>
    <row r="1" spans="1:8" x14ac:dyDescent="0.25">
      <c r="A1" s="90" t="s">
        <v>0</v>
      </c>
      <c r="B1" s="91"/>
      <c r="C1" s="92"/>
      <c r="D1" s="93">
        <v>58368</v>
      </c>
      <c r="E1" s="93">
        <v>9541</v>
      </c>
      <c r="F1" s="92"/>
      <c r="G1" s="94"/>
      <c r="H1" s="95"/>
    </row>
    <row r="2" spans="1:8" x14ac:dyDescent="0.25">
      <c r="A2" s="34"/>
      <c r="B2" s="21"/>
      <c r="C2" s="17"/>
      <c r="D2" s="17" t="s">
        <v>1</v>
      </c>
      <c r="E2" s="17" t="s">
        <v>2</v>
      </c>
      <c r="F2" s="19" t="s">
        <v>3</v>
      </c>
      <c r="G2" s="47" t="s">
        <v>1</v>
      </c>
      <c r="H2" s="48" t="s">
        <v>2</v>
      </c>
    </row>
    <row r="3" spans="1:8" x14ac:dyDescent="0.25">
      <c r="A3" s="98" t="s">
        <v>4</v>
      </c>
      <c r="B3" s="21"/>
      <c r="C3" s="17"/>
      <c r="D3" s="17"/>
      <c r="E3" s="17"/>
      <c r="F3" s="17"/>
      <c r="G3" s="117" t="s">
        <v>58</v>
      </c>
      <c r="H3" s="118"/>
    </row>
    <row r="4" spans="1:8" x14ac:dyDescent="0.25">
      <c r="A4" s="99"/>
      <c r="B4" s="102" t="s">
        <v>7</v>
      </c>
      <c r="C4" s="16" t="s">
        <v>8</v>
      </c>
      <c r="D4" s="16">
        <v>12</v>
      </c>
      <c r="E4" s="16">
        <v>8</v>
      </c>
      <c r="F4" s="17">
        <f>SUM(D4:E4)</f>
        <v>20</v>
      </c>
      <c r="G4" s="18">
        <f>(D4/$D$1)</f>
        <v>2.0559210526315788E-4</v>
      </c>
      <c r="H4" s="48">
        <f>(E4/$E$1)</f>
        <v>8.3848653181008278E-4</v>
      </c>
    </row>
    <row r="5" spans="1:8" x14ac:dyDescent="0.25">
      <c r="A5" s="99"/>
      <c r="B5" s="103"/>
      <c r="C5" s="16" t="s">
        <v>9</v>
      </c>
      <c r="D5" s="16">
        <v>54</v>
      </c>
      <c r="E5" s="16">
        <v>8</v>
      </c>
      <c r="F5" s="17">
        <f t="shared" ref="F5:F38" si="0">SUM(D5:E5)</f>
        <v>62</v>
      </c>
      <c r="G5" s="47">
        <f t="shared" ref="G5:G39" si="1">(D5/$D$1)</f>
        <v>9.2516447368421047E-4</v>
      </c>
      <c r="H5" s="35">
        <f t="shared" ref="H5:H39" si="2">(E5/$E$1)</f>
        <v>8.3848653181008278E-4</v>
      </c>
    </row>
    <row r="6" spans="1:8" x14ac:dyDescent="0.25">
      <c r="A6" s="99"/>
      <c r="B6" s="103"/>
      <c r="C6" s="16" t="s">
        <v>10</v>
      </c>
      <c r="D6" s="16">
        <v>17</v>
      </c>
      <c r="E6" s="16">
        <v>8</v>
      </c>
      <c r="F6" s="17">
        <f t="shared" si="0"/>
        <v>25</v>
      </c>
      <c r="G6" s="18">
        <f t="shared" si="1"/>
        <v>2.9125548245614033E-4</v>
      </c>
      <c r="H6" s="48">
        <f t="shared" si="2"/>
        <v>8.3848653181008278E-4</v>
      </c>
    </row>
    <row r="7" spans="1:8" x14ac:dyDescent="0.25">
      <c r="A7" s="99"/>
      <c r="B7" s="103"/>
      <c r="C7" s="55" t="s">
        <v>11</v>
      </c>
      <c r="D7" s="55">
        <v>1160</v>
      </c>
      <c r="E7" s="55">
        <v>192</v>
      </c>
      <c r="F7" s="56">
        <f t="shared" si="0"/>
        <v>1352</v>
      </c>
      <c r="G7" s="18">
        <f t="shared" si="1"/>
        <v>1.9873903508771929E-2</v>
      </c>
      <c r="H7" s="48">
        <f t="shared" si="2"/>
        <v>2.0123676763441987E-2</v>
      </c>
    </row>
    <row r="8" spans="1:8" x14ac:dyDescent="0.25">
      <c r="A8" s="99"/>
      <c r="B8" s="102" t="s">
        <v>12</v>
      </c>
      <c r="C8" s="16" t="s">
        <v>13</v>
      </c>
      <c r="D8" s="16">
        <v>3</v>
      </c>
      <c r="E8" s="16">
        <v>5</v>
      </c>
      <c r="F8" s="17">
        <f t="shared" si="0"/>
        <v>8</v>
      </c>
      <c r="G8" s="18">
        <f t="shared" si="1"/>
        <v>5.1398026315789471E-5</v>
      </c>
      <c r="H8" s="48">
        <f t="shared" si="2"/>
        <v>5.2405408238130179E-4</v>
      </c>
    </row>
    <row r="9" spans="1:8" x14ac:dyDescent="0.25">
      <c r="A9" s="99"/>
      <c r="B9" s="103"/>
      <c r="C9" s="16" t="s">
        <v>14</v>
      </c>
      <c r="D9" s="16">
        <v>1</v>
      </c>
      <c r="E9" s="16">
        <v>1</v>
      </c>
      <c r="F9" s="17">
        <f t="shared" si="0"/>
        <v>2</v>
      </c>
      <c r="G9" s="18">
        <f t="shared" si="1"/>
        <v>1.713267543859649E-5</v>
      </c>
      <c r="H9" s="48">
        <f t="shared" si="2"/>
        <v>1.0481081647626035E-4</v>
      </c>
    </row>
    <row r="10" spans="1:8" x14ac:dyDescent="0.25">
      <c r="A10" s="99"/>
      <c r="B10" s="103"/>
      <c r="C10" s="16" t="s">
        <v>15</v>
      </c>
      <c r="D10" s="16">
        <v>5</v>
      </c>
      <c r="E10" s="16">
        <v>0</v>
      </c>
      <c r="F10" s="17">
        <f t="shared" si="0"/>
        <v>5</v>
      </c>
      <c r="G10" s="47">
        <f t="shared" si="1"/>
        <v>8.5663377192982451E-5</v>
      </c>
      <c r="H10" s="35">
        <f t="shared" si="2"/>
        <v>0</v>
      </c>
    </row>
    <row r="11" spans="1:8" x14ac:dyDescent="0.25">
      <c r="A11" s="99"/>
      <c r="B11" s="102" t="s">
        <v>16</v>
      </c>
      <c r="C11" s="16" t="s">
        <v>17</v>
      </c>
      <c r="D11" s="16">
        <v>13</v>
      </c>
      <c r="E11" s="16">
        <v>1</v>
      </c>
      <c r="F11" s="17">
        <f t="shared" si="0"/>
        <v>14</v>
      </c>
      <c r="G11" s="47">
        <f t="shared" si="1"/>
        <v>2.2272478070175437E-4</v>
      </c>
      <c r="H11" s="35">
        <f t="shared" si="2"/>
        <v>1.0481081647626035E-4</v>
      </c>
    </row>
    <row r="12" spans="1:8" x14ac:dyDescent="0.25">
      <c r="A12" s="99"/>
      <c r="B12" s="103"/>
      <c r="C12" s="16" t="s">
        <v>18</v>
      </c>
      <c r="D12" s="16">
        <v>0</v>
      </c>
      <c r="E12" s="16">
        <v>3</v>
      </c>
      <c r="F12" s="17">
        <f t="shared" si="0"/>
        <v>3</v>
      </c>
      <c r="G12" s="18">
        <f t="shared" si="1"/>
        <v>0</v>
      </c>
      <c r="H12" s="48">
        <f t="shared" si="2"/>
        <v>3.1443244942878104E-4</v>
      </c>
    </row>
    <row r="13" spans="1:8" x14ac:dyDescent="0.25">
      <c r="A13" s="99"/>
      <c r="B13" s="103"/>
      <c r="C13" s="16" t="s">
        <v>19</v>
      </c>
      <c r="D13" s="16">
        <v>18</v>
      </c>
      <c r="E13" s="16">
        <v>3</v>
      </c>
      <c r="F13" s="17">
        <f t="shared" si="0"/>
        <v>21</v>
      </c>
      <c r="G13" s="18">
        <f t="shared" si="1"/>
        <v>3.0838815789473682E-4</v>
      </c>
      <c r="H13" s="35">
        <f t="shared" si="2"/>
        <v>3.1443244942878104E-4</v>
      </c>
    </row>
    <row r="14" spans="1:8" x14ac:dyDescent="0.25">
      <c r="A14" s="99"/>
      <c r="B14" s="102" t="s">
        <v>20</v>
      </c>
      <c r="C14" s="16" t="s">
        <v>21</v>
      </c>
      <c r="D14" s="16">
        <v>13</v>
      </c>
      <c r="E14" s="16">
        <v>2</v>
      </c>
      <c r="F14" s="17">
        <f t="shared" si="0"/>
        <v>15</v>
      </c>
      <c r="G14" s="18">
        <f t="shared" si="1"/>
        <v>2.2272478070175437E-4</v>
      </c>
      <c r="H14" s="35">
        <f t="shared" si="2"/>
        <v>2.096216329525207E-4</v>
      </c>
    </row>
    <row r="15" spans="1:8" x14ac:dyDescent="0.25">
      <c r="A15" s="99"/>
      <c r="B15" s="103"/>
      <c r="C15" s="16" t="s">
        <v>22</v>
      </c>
      <c r="D15" s="16">
        <v>16</v>
      </c>
      <c r="E15" s="16">
        <v>0</v>
      </c>
      <c r="F15" s="17">
        <f t="shared" si="0"/>
        <v>16</v>
      </c>
      <c r="G15" s="47">
        <f t="shared" si="1"/>
        <v>2.7412280701754384E-4</v>
      </c>
      <c r="H15" s="35">
        <f t="shared" si="2"/>
        <v>0</v>
      </c>
    </row>
    <row r="16" spans="1:8" x14ac:dyDescent="0.25">
      <c r="A16" s="99"/>
      <c r="B16" s="102" t="s">
        <v>23</v>
      </c>
      <c r="C16" s="16" t="s">
        <v>24</v>
      </c>
      <c r="D16" s="16">
        <v>2</v>
      </c>
      <c r="E16" s="16">
        <v>1</v>
      </c>
      <c r="F16" s="17">
        <f t="shared" si="0"/>
        <v>3</v>
      </c>
      <c r="G16" s="18">
        <f t="shared" si="1"/>
        <v>3.4265350877192981E-5</v>
      </c>
      <c r="H16" s="48">
        <f t="shared" si="2"/>
        <v>1.0481081647626035E-4</v>
      </c>
    </row>
    <row r="17" spans="1:8" x14ac:dyDescent="0.25">
      <c r="A17" s="99"/>
      <c r="B17" s="103"/>
      <c r="C17" s="55" t="s">
        <v>25</v>
      </c>
      <c r="D17" s="55">
        <v>270</v>
      </c>
      <c r="E17" s="55">
        <v>1</v>
      </c>
      <c r="F17" s="23">
        <f t="shared" si="0"/>
        <v>271</v>
      </c>
      <c r="G17" s="47">
        <f t="shared" si="1"/>
        <v>4.6258223684210523E-3</v>
      </c>
      <c r="H17" s="35">
        <f t="shared" si="2"/>
        <v>1.0481081647626035E-4</v>
      </c>
    </row>
    <row r="18" spans="1:8" x14ac:dyDescent="0.25">
      <c r="A18" s="99"/>
      <c r="B18" s="103"/>
      <c r="C18" s="16" t="s">
        <v>26</v>
      </c>
      <c r="D18" s="16">
        <v>42</v>
      </c>
      <c r="E18" s="16">
        <v>9</v>
      </c>
      <c r="F18" s="17">
        <f t="shared" si="0"/>
        <v>51</v>
      </c>
      <c r="G18" s="18">
        <f t="shared" si="1"/>
        <v>7.1957236842105259E-4</v>
      </c>
      <c r="H18" s="48">
        <f t="shared" si="2"/>
        <v>9.4329734828634318E-4</v>
      </c>
    </row>
    <row r="19" spans="1:8" x14ac:dyDescent="0.25">
      <c r="A19" s="99"/>
      <c r="B19" s="103"/>
      <c r="C19" s="16" t="s">
        <v>27</v>
      </c>
      <c r="D19" s="16">
        <v>1</v>
      </c>
      <c r="E19" s="16">
        <v>0</v>
      </c>
      <c r="F19" s="17">
        <f t="shared" si="0"/>
        <v>1</v>
      </c>
      <c r="G19" s="18">
        <f t="shared" si="1"/>
        <v>1.713267543859649E-5</v>
      </c>
      <c r="H19" s="35">
        <f t="shared" si="2"/>
        <v>0</v>
      </c>
    </row>
    <row r="20" spans="1:8" ht="15.75" thickBot="1" x14ac:dyDescent="0.3">
      <c r="A20" s="37"/>
      <c r="B20" s="25"/>
      <c r="C20" s="26"/>
      <c r="D20" s="27">
        <f>SUM(D4:D19)</f>
        <v>1627</v>
      </c>
      <c r="E20" s="27">
        <f>SUM(E4:E19)</f>
        <v>242</v>
      </c>
      <c r="F20" s="27">
        <f t="shared" si="0"/>
        <v>1869</v>
      </c>
      <c r="G20" s="88">
        <f t="shared" si="1"/>
        <v>2.7874862938596492E-2</v>
      </c>
      <c r="H20" s="87">
        <f t="shared" si="2"/>
        <v>2.5364217587255006E-2</v>
      </c>
    </row>
    <row r="21" spans="1:8" ht="15.75" thickTop="1" x14ac:dyDescent="0.25">
      <c r="A21" s="100" t="s">
        <v>53</v>
      </c>
      <c r="B21" s="104" t="s">
        <v>28</v>
      </c>
      <c r="C21" s="30" t="s">
        <v>29</v>
      </c>
      <c r="D21" s="30">
        <v>29</v>
      </c>
      <c r="E21" s="30">
        <v>1</v>
      </c>
      <c r="F21" s="31">
        <f t="shared" si="0"/>
        <v>30</v>
      </c>
      <c r="G21" s="89">
        <f t="shared" si="1"/>
        <v>4.9684758771929827E-4</v>
      </c>
      <c r="H21" s="86">
        <f t="shared" si="2"/>
        <v>1.0481081647626035E-4</v>
      </c>
    </row>
    <row r="22" spans="1:8" x14ac:dyDescent="0.25">
      <c r="A22" s="99"/>
      <c r="B22" s="103"/>
      <c r="C22" s="16" t="s">
        <v>30</v>
      </c>
      <c r="D22" s="16">
        <v>3</v>
      </c>
      <c r="E22" s="16">
        <v>1</v>
      </c>
      <c r="F22" s="17">
        <f t="shared" si="0"/>
        <v>4</v>
      </c>
      <c r="G22" s="18">
        <f t="shared" si="1"/>
        <v>5.1398026315789471E-5</v>
      </c>
      <c r="H22" s="35">
        <f t="shared" si="2"/>
        <v>1.0481081647626035E-4</v>
      </c>
    </row>
    <row r="23" spans="1:8" x14ac:dyDescent="0.25">
      <c r="A23" s="99"/>
      <c r="B23" s="103"/>
      <c r="C23" s="16" t="s">
        <v>31</v>
      </c>
      <c r="D23" s="16">
        <v>5</v>
      </c>
      <c r="E23" s="16">
        <v>0</v>
      </c>
      <c r="F23" s="17">
        <f t="shared" si="0"/>
        <v>5</v>
      </c>
      <c r="G23" s="47">
        <f t="shared" si="1"/>
        <v>8.5663377192982451E-5</v>
      </c>
      <c r="H23" s="35">
        <f t="shared" si="2"/>
        <v>0</v>
      </c>
    </row>
    <row r="24" spans="1:8" x14ac:dyDescent="0.25">
      <c r="A24" s="99"/>
      <c r="B24" s="103"/>
      <c r="C24" s="16" t="s">
        <v>32</v>
      </c>
      <c r="D24" s="16">
        <v>54</v>
      </c>
      <c r="E24" s="16">
        <v>9</v>
      </c>
      <c r="F24" s="17">
        <f t="shared" si="0"/>
        <v>63</v>
      </c>
      <c r="G24" s="18">
        <f t="shared" si="1"/>
        <v>9.2516447368421047E-4</v>
      </c>
      <c r="H24" s="35">
        <f t="shared" si="2"/>
        <v>9.4329734828634318E-4</v>
      </c>
    </row>
    <row r="25" spans="1:8" x14ac:dyDescent="0.25">
      <c r="A25" s="99"/>
      <c r="B25" s="102" t="s">
        <v>33</v>
      </c>
      <c r="C25" s="16" t="s">
        <v>34</v>
      </c>
      <c r="D25" s="16">
        <v>0</v>
      </c>
      <c r="E25" s="16">
        <v>2</v>
      </c>
      <c r="F25" s="17">
        <f t="shared" si="0"/>
        <v>2</v>
      </c>
      <c r="G25" s="18">
        <f t="shared" si="1"/>
        <v>0</v>
      </c>
      <c r="H25" s="48">
        <f t="shared" si="2"/>
        <v>2.096216329525207E-4</v>
      </c>
    </row>
    <row r="26" spans="1:8" x14ac:dyDescent="0.25">
      <c r="A26" s="99"/>
      <c r="B26" s="103"/>
      <c r="C26" s="16" t="s">
        <v>35</v>
      </c>
      <c r="D26" s="16">
        <v>0</v>
      </c>
      <c r="E26" s="16">
        <v>0</v>
      </c>
      <c r="F26" s="17">
        <f t="shared" si="0"/>
        <v>0</v>
      </c>
      <c r="G26" s="18">
        <f t="shared" si="1"/>
        <v>0</v>
      </c>
      <c r="H26" s="35">
        <f t="shared" si="2"/>
        <v>0</v>
      </c>
    </row>
    <row r="27" spans="1:8" x14ac:dyDescent="0.25">
      <c r="A27" s="99"/>
      <c r="B27" s="103"/>
      <c r="C27" s="16" t="s">
        <v>36</v>
      </c>
      <c r="D27" s="16">
        <v>2</v>
      </c>
      <c r="E27" s="16">
        <v>0</v>
      </c>
      <c r="F27" s="17">
        <f t="shared" si="0"/>
        <v>2</v>
      </c>
      <c r="G27" s="18">
        <f t="shared" si="1"/>
        <v>3.4265350877192981E-5</v>
      </c>
      <c r="H27" s="35">
        <f t="shared" si="2"/>
        <v>0</v>
      </c>
    </row>
    <row r="28" spans="1:8" x14ac:dyDescent="0.25">
      <c r="A28" s="99"/>
      <c r="B28" s="102" t="s">
        <v>37</v>
      </c>
      <c r="C28" s="16" t="s">
        <v>38</v>
      </c>
      <c r="D28" s="16">
        <v>0</v>
      </c>
      <c r="E28" s="16">
        <v>2</v>
      </c>
      <c r="F28" s="17">
        <f t="shared" si="0"/>
        <v>2</v>
      </c>
      <c r="G28" s="18">
        <f t="shared" si="1"/>
        <v>0</v>
      </c>
      <c r="H28" s="48">
        <f t="shared" si="2"/>
        <v>2.096216329525207E-4</v>
      </c>
    </row>
    <row r="29" spans="1:8" x14ac:dyDescent="0.25">
      <c r="A29" s="99"/>
      <c r="B29" s="103"/>
      <c r="C29" s="16" t="s">
        <v>39</v>
      </c>
      <c r="D29" s="16">
        <v>1</v>
      </c>
      <c r="E29" s="16">
        <v>0</v>
      </c>
      <c r="F29" s="17">
        <f t="shared" si="0"/>
        <v>1</v>
      </c>
      <c r="G29" s="18">
        <f t="shared" si="1"/>
        <v>1.713267543859649E-5</v>
      </c>
      <c r="H29" s="35">
        <f t="shared" si="2"/>
        <v>0</v>
      </c>
    </row>
    <row r="30" spans="1:8" x14ac:dyDescent="0.25">
      <c r="A30" s="99"/>
      <c r="B30" s="103"/>
      <c r="C30" s="16" t="s">
        <v>40</v>
      </c>
      <c r="D30" s="16">
        <v>0</v>
      </c>
      <c r="E30" s="16">
        <v>0</v>
      </c>
      <c r="F30" s="17">
        <f t="shared" si="0"/>
        <v>0</v>
      </c>
      <c r="G30" s="18">
        <f t="shared" si="1"/>
        <v>0</v>
      </c>
      <c r="H30" s="35">
        <f t="shared" si="2"/>
        <v>0</v>
      </c>
    </row>
    <row r="31" spans="1:8" x14ac:dyDescent="0.25">
      <c r="A31" s="99"/>
      <c r="B31" s="102" t="s">
        <v>41</v>
      </c>
      <c r="C31" s="16" t="s">
        <v>42</v>
      </c>
      <c r="D31" s="16">
        <v>36</v>
      </c>
      <c r="E31" s="16">
        <v>0</v>
      </c>
      <c r="F31" s="17">
        <f t="shared" si="0"/>
        <v>36</v>
      </c>
      <c r="G31" s="47">
        <f t="shared" si="1"/>
        <v>6.1677631578947365E-4</v>
      </c>
      <c r="H31" s="35">
        <f t="shared" si="2"/>
        <v>0</v>
      </c>
    </row>
    <row r="32" spans="1:8" x14ac:dyDescent="0.25">
      <c r="A32" s="99"/>
      <c r="B32" s="103"/>
      <c r="C32" s="16" t="s">
        <v>43</v>
      </c>
      <c r="D32" s="16">
        <v>81</v>
      </c>
      <c r="E32" s="16">
        <v>68</v>
      </c>
      <c r="F32" s="17">
        <f t="shared" si="0"/>
        <v>149</v>
      </c>
      <c r="G32" s="18">
        <f t="shared" si="1"/>
        <v>1.3877467105263158E-3</v>
      </c>
      <c r="H32" s="48">
        <f t="shared" si="2"/>
        <v>7.1271355203857039E-3</v>
      </c>
    </row>
    <row r="33" spans="1:8" x14ac:dyDescent="0.25">
      <c r="A33" s="99"/>
      <c r="B33" s="103"/>
      <c r="C33" s="16" t="s">
        <v>44</v>
      </c>
      <c r="D33" s="16">
        <v>13</v>
      </c>
      <c r="E33" s="16">
        <v>0</v>
      </c>
      <c r="F33" s="17">
        <f t="shared" si="0"/>
        <v>13</v>
      </c>
      <c r="G33" s="47">
        <f t="shared" si="1"/>
        <v>2.2272478070175437E-4</v>
      </c>
      <c r="H33" s="35">
        <f t="shared" si="2"/>
        <v>0</v>
      </c>
    </row>
    <row r="34" spans="1:8" x14ac:dyDescent="0.25">
      <c r="A34" s="99"/>
      <c r="B34" s="103"/>
      <c r="C34" s="16" t="s">
        <v>45</v>
      </c>
      <c r="D34" s="16">
        <v>2</v>
      </c>
      <c r="E34" s="16">
        <v>1</v>
      </c>
      <c r="F34" s="17">
        <f t="shared" si="0"/>
        <v>3</v>
      </c>
      <c r="G34" s="18">
        <f t="shared" si="1"/>
        <v>3.4265350877192981E-5</v>
      </c>
      <c r="H34" s="48">
        <f t="shared" si="2"/>
        <v>1.0481081647626035E-4</v>
      </c>
    </row>
    <row r="35" spans="1:8" x14ac:dyDescent="0.25">
      <c r="A35" s="99"/>
      <c r="B35" s="103"/>
      <c r="C35" s="16" t="s">
        <v>46</v>
      </c>
      <c r="D35" s="16">
        <v>60</v>
      </c>
      <c r="E35" s="16">
        <v>20</v>
      </c>
      <c r="F35" s="17">
        <f t="shared" si="0"/>
        <v>80</v>
      </c>
      <c r="G35" s="18">
        <f t="shared" si="1"/>
        <v>1.0279605263157894E-3</v>
      </c>
      <c r="H35" s="48">
        <f t="shared" si="2"/>
        <v>2.0962163295252072E-3</v>
      </c>
    </row>
    <row r="36" spans="1:8" x14ac:dyDescent="0.25">
      <c r="A36" s="99"/>
      <c r="B36" s="102" t="s">
        <v>47</v>
      </c>
      <c r="C36" s="16" t="s">
        <v>48</v>
      </c>
      <c r="D36" s="16">
        <v>6</v>
      </c>
      <c r="E36" s="16">
        <v>3</v>
      </c>
      <c r="F36" s="17">
        <f t="shared" si="0"/>
        <v>9</v>
      </c>
      <c r="G36" s="18">
        <f t="shared" si="1"/>
        <v>1.0279605263157894E-4</v>
      </c>
      <c r="H36" s="48">
        <f t="shared" si="2"/>
        <v>3.1443244942878104E-4</v>
      </c>
    </row>
    <row r="37" spans="1:8" x14ac:dyDescent="0.25">
      <c r="A37" s="99"/>
      <c r="B37" s="103"/>
      <c r="C37" s="16" t="s">
        <v>49</v>
      </c>
      <c r="D37" s="16">
        <v>9</v>
      </c>
      <c r="E37" s="16">
        <v>0</v>
      </c>
      <c r="F37" s="17">
        <f t="shared" si="0"/>
        <v>9</v>
      </c>
      <c r="G37" s="47">
        <f t="shared" si="1"/>
        <v>1.5419407894736841E-4</v>
      </c>
      <c r="H37" s="35">
        <f t="shared" si="2"/>
        <v>0</v>
      </c>
    </row>
    <row r="38" spans="1:8" x14ac:dyDescent="0.25">
      <c r="A38" s="99"/>
      <c r="B38" s="103"/>
      <c r="C38" s="16" t="s">
        <v>50</v>
      </c>
      <c r="D38" s="16">
        <v>0</v>
      </c>
      <c r="E38" s="16">
        <v>0</v>
      </c>
      <c r="F38" s="17">
        <f t="shared" si="0"/>
        <v>0</v>
      </c>
      <c r="G38" s="18">
        <f t="shared" si="1"/>
        <v>0</v>
      </c>
      <c r="H38" s="35">
        <f t="shared" si="2"/>
        <v>0</v>
      </c>
    </row>
    <row r="39" spans="1:8" ht="15.75" thickBot="1" x14ac:dyDescent="0.3">
      <c r="A39" s="101"/>
      <c r="B39" s="40"/>
      <c r="C39" s="41"/>
      <c r="D39" s="42">
        <f>SUM(D21:D38)</f>
        <v>301</v>
      </c>
      <c r="E39" s="42">
        <f>SUM(E21:E38)</f>
        <v>107</v>
      </c>
      <c r="F39" s="42">
        <f>SUM(F21:F38)</f>
        <v>408</v>
      </c>
      <c r="G39" s="18">
        <f t="shared" si="1"/>
        <v>5.1569353070175438E-3</v>
      </c>
      <c r="H39" s="48">
        <f t="shared" si="2"/>
        <v>1.1214757362959857E-2</v>
      </c>
    </row>
  </sheetData>
  <mergeCells count="13">
    <mergeCell ref="A3:A19"/>
    <mergeCell ref="G3:H3"/>
    <mergeCell ref="B4:B7"/>
    <mergeCell ref="B8:B10"/>
    <mergeCell ref="B11:B13"/>
    <mergeCell ref="B14:B15"/>
    <mergeCell ref="B16:B19"/>
    <mergeCell ref="A21:A39"/>
    <mergeCell ref="B21:B24"/>
    <mergeCell ref="B25:B27"/>
    <mergeCell ref="B28:B30"/>
    <mergeCell ref="B31:B35"/>
    <mergeCell ref="B36:B3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Hoja1</vt:lpstr>
      <vt:lpstr>Hoja2</vt:lpstr>
      <vt:lpstr>Hoja3</vt:lpstr>
      <vt:lpstr>Hoja4</vt:lpstr>
      <vt:lpstr>Hoja5</vt:lpstr>
      <vt:lpstr>Hoja6</vt:lpstr>
      <vt:lpstr>token ratio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 M. Mestre</dc:creator>
  <cp:keywords/>
  <dc:description/>
  <cp:lastModifiedBy>Eva M. Mestre</cp:lastModifiedBy>
  <cp:revision/>
  <dcterms:created xsi:type="dcterms:W3CDTF">2016-04-08T10:55:59Z</dcterms:created>
  <dcterms:modified xsi:type="dcterms:W3CDTF">2017-01-26T15:49:33Z</dcterms:modified>
  <cp:category/>
  <cp:contentStatus/>
</cp:coreProperties>
</file>